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2C55BF9-2A74-4575-80FE-DB5F97F0FD7C}" xr6:coauthVersionLast="36" xr6:coauthVersionMax="36" xr10:uidLastSave="{00000000-0000-0000-0000-000000000000}"/>
  <bookViews>
    <workbookView xWindow="0" yWindow="0" windowWidth="28800" windowHeight="11520" xr2:uid="{73A30110-F11F-4329-9392-8C316251BB43}"/>
  </bookViews>
  <sheets>
    <sheet name="총괄표" sheetId="1" r:id="rId1"/>
  </sheets>
  <definedNames>
    <definedName name="_xlnm.Print_Area" localSheetId="0">총괄표!$A$1:$N$43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3" i="1" l="1"/>
  <c r="M42" i="1"/>
  <c r="M41" i="1"/>
  <c r="L41" i="1"/>
  <c r="K41" i="1"/>
  <c r="L40" i="1"/>
  <c r="M40" i="1" s="1"/>
  <c r="K40" i="1"/>
  <c r="M39" i="1"/>
  <c r="M38" i="1"/>
  <c r="L38" i="1"/>
  <c r="K38" i="1"/>
  <c r="L37" i="1"/>
  <c r="K37" i="1"/>
  <c r="M37" i="1" s="1"/>
  <c r="M36" i="1"/>
  <c r="M35" i="1"/>
  <c r="M34" i="1"/>
  <c r="M33" i="1"/>
  <c r="M32" i="1"/>
  <c r="F32" i="1"/>
  <c r="M31" i="1"/>
  <c r="F31" i="1"/>
  <c r="L30" i="1"/>
  <c r="M30" i="1" s="1"/>
  <c r="K30" i="1"/>
  <c r="F30" i="1"/>
  <c r="E30" i="1"/>
  <c r="D30" i="1"/>
  <c r="L29" i="1"/>
  <c r="M29" i="1" s="1"/>
  <c r="K29" i="1"/>
  <c r="E29" i="1"/>
  <c r="F29" i="1" s="1"/>
  <c r="D29" i="1"/>
  <c r="M28" i="1"/>
  <c r="F28" i="1"/>
  <c r="M27" i="1"/>
  <c r="F27" i="1"/>
  <c r="M26" i="1"/>
  <c r="F26" i="1"/>
  <c r="L25" i="1"/>
  <c r="M25" i="1" s="1"/>
  <c r="K25" i="1"/>
  <c r="K24" i="1" s="1"/>
  <c r="E25" i="1"/>
  <c r="E24" i="1" s="1"/>
  <c r="D25" i="1"/>
  <c r="D24" i="1" s="1"/>
  <c r="M23" i="1"/>
  <c r="F23" i="1"/>
  <c r="M22" i="1"/>
  <c r="E22" i="1"/>
  <c r="E21" i="1" s="1"/>
  <c r="F21" i="1" s="1"/>
  <c r="D22" i="1"/>
  <c r="M21" i="1"/>
  <c r="D21" i="1"/>
  <c r="M20" i="1"/>
  <c r="F20" i="1"/>
  <c r="M19" i="1"/>
  <c r="F19" i="1"/>
  <c r="E19" i="1"/>
  <c r="E18" i="1" s="1"/>
  <c r="D19" i="1"/>
  <c r="D18" i="1" s="1"/>
  <c r="M18" i="1"/>
  <c r="L17" i="1"/>
  <c r="M17" i="1" s="1"/>
  <c r="K17" i="1"/>
  <c r="F17" i="1"/>
  <c r="M16" i="1"/>
  <c r="F16" i="1"/>
  <c r="M15" i="1"/>
  <c r="F15" i="1"/>
  <c r="M14" i="1"/>
  <c r="L14" i="1"/>
  <c r="K14" i="1"/>
  <c r="F14" i="1"/>
  <c r="M13" i="1"/>
  <c r="F13" i="1"/>
  <c r="E13" i="1"/>
  <c r="D13" i="1"/>
  <c r="M12" i="1"/>
  <c r="E12" i="1"/>
  <c r="F12" i="1" s="1"/>
  <c r="D12" i="1"/>
  <c r="M11" i="1"/>
  <c r="F11" i="1"/>
  <c r="M10" i="1"/>
  <c r="F10" i="1"/>
  <c r="M9" i="1"/>
  <c r="F9" i="1"/>
  <c r="L8" i="1"/>
  <c r="M8" i="1" s="1"/>
  <c r="K8" i="1"/>
  <c r="K7" i="1" s="1"/>
  <c r="K6" i="1" s="1"/>
  <c r="E8" i="1"/>
  <c r="E7" i="1" s="1"/>
  <c r="D8" i="1"/>
  <c r="D7" i="1" s="1"/>
  <c r="D6" i="1" s="1"/>
  <c r="F7" i="1" l="1"/>
  <c r="E6" i="1"/>
  <c r="F6" i="1" s="1"/>
  <c r="F18" i="1"/>
  <c r="F24" i="1"/>
  <c r="F8" i="1"/>
  <c r="L24" i="1"/>
  <c r="M24" i="1" s="1"/>
  <c r="L7" i="1"/>
  <c r="F22" i="1"/>
  <c r="F25" i="1"/>
  <c r="L6" i="1" l="1"/>
  <c r="M7" i="1"/>
  <c r="M6" i="1" s="1"/>
</calcChain>
</file>

<file path=xl/sharedStrings.xml><?xml version="1.0" encoding="utf-8"?>
<sst xmlns="http://schemas.openxmlformats.org/spreadsheetml/2006/main" count="119" uniqueCount="89">
  <si>
    <r>
      <t>2023년 4차추경 예산 총괄표</t>
    </r>
    <r>
      <rPr>
        <sz val="16"/>
        <color rgb="FF000000"/>
        <rFont val="맑은 고딕"/>
        <family val="3"/>
        <charset val="129"/>
      </rPr>
      <t>(서부희망케어센터)</t>
    </r>
    <phoneticPr fontId="5" type="noConversion"/>
  </si>
  <si>
    <t>(단위 : 원)</t>
  </si>
  <si>
    <t>세     입</t>
  </si>
  <si>
    <t>세     출</t>
  </si>
  <si>
    <t>관</t>
  </si>
  <si>
    <t>항</t>
  </si>
  <si>
    <t>목</t>
    <phoneticPr fontId="5" type="noConversion"/>
  </si>
  <si>
    <t>3차추경 (A)</t>
    <phoneticPr fontId="5" type="noConversion"/>
  </si>
  <si>
    <t>4차추경 (B)</t>
    <phoneticPr fontId="5" type="noConversion"/>
  </si>
  <si>
    <t>증감(B-A)</t>
  </si>
  <si>
    <t>금액</t>
  </si>
  <si>
    <t>증감내역요약</t>
  </si>
  <si>
    <t>총  계</t>
  </si>
  <si>
    <t>03보조금수입</t>
  </si>
  <si>
    <t>소   계</t>
  </si>
  <si>
    <t>01 사무비</t>
  </si>
  <si>
    <t>소   계</t>
    <phoneticPr fontId="5" type="noConversion"/>
  </si>
  <si>
    <t>31 보조금수입</t>
    <phoneticPr fontId="5" type="noConversion"/>
  </si>
  <si>
    <t xml:space="preserve"> 11 인건비</t>
  </si>
  <si>
    <t>소  계</t>
    <phoneticPr fontId="5" type="noConversion"/>
  </si>
  <si>
    <t>312 시도보조금(무한돌봄)</t>
  </si>
  <si>
    <t>111 급여</t>
    <phoneticPr fontId="5" type="noConversion"/>
  </si>
  <si>
    <t>313 시군구보조금(희망케어)</t>
  </si>
  <si>
    <t>112 제수당</t>
    <phoneticPr fontId="5" type="noConversion"/>
  </si>
  <si>
    <t>314 기타보조금(모심카)</t>
  </si>
  <si>
    <t>115 퇴직적립금</t>
    <phoneticPr fontId="5" type="noConversion"/>
  </si>
  <si>
    <t>04후원금수입</t>
  </si>
  <si>
    <t>116 사대보험부담금</t>
    <phoneticPr fontId="5" type="noConversion"/>
  </si>
  <si>
    <t>41 후원금수입</t>
    <phoneticPr fontId="5" type="noConversion"/>
  </si>
  <si>
    <t>117 기타후생경비</t>
    <phoneticPr fontId="5" type="noConversion"/>
  </si>
  <si>
    <t>411 지정후원금</t>
  </si>
  <si>
    <t xml:space="preserve"> 12 업무추진비</t>
  </si>
  <si>
    <t>411 공동모금회후원금</t>
  </si>
  <si>
    <t>신규배분금 선정으로 증액</t>
    <phoneticPr fontId="5" type="noConversion"/>
  </si>
  <si>
    <t>121 기관운영비</t>
  </si>
  <si>
    <t>412 지정후원금(재단)</t>
  </si>
  <si>
    <t>123 회의비</t>
  </si>
  <si>
    <t>412 비지정후원금</t>
  </si>
  <si>
    <t xml:space="preserve"> 13 운영비</t>
  </si>
  <si>
    <t>01사업수입</t>
  </si>
  <si>
    <t>131 여비</t>
  </si>
  <si>
    <t>11 사업수입</t>
  </si>
  <si>
    <t>132 수용비및수수료</t>
  </si>
  <si>
    <t>111 바우처사업수입</t>
    <phoneticPr fontId="5" type="noConversion"/>
  </si>
  <si>
    <t>133 공공요금</t>
  </si>
  <si>
    <t>06전입금</t>
  </si>
  <si>
    <t>134 제세공과금</t>
  </si>
  <si>
    <t>61 전입금수입</t>
  </si>
  <si>
    <t>135 차량비</t>
  </si>
  <si>
    <t>611 법인전입금</t>
    <phoneticPr fontId="5" type="noConversion"/>
  </si>
  <si>
    <t>137 기타운영비</t>
  </si>
  <si>
    <t>07이월금</t>
  </si>
  <si>
    <t xml:space="preserve"> 02 재산조성비</t>
  </si>
  <si>
    <t>71 이월금</t>
    <phoneticPr fontId="5" type="noConversion"/>
  </si>
  <si>
    <t xml:space="preserve"> 21 시설비</t>
  </si>
  <si>
    <t>711 전년도이월금</t>
    <phoneticPr fontId="5" type="noConversion"/>
  </si>
  <si>
    <t>211 시설비</t>
  </si>
  <si>
    <t>712 전년도이월금(후원금)</t>
    <phoneticPr fontId="5" type="noConversion"/>
  </si>
  <si>
    <t>212 자산취득비</t>
  </si>
  <si>
    <t>713 이월사업비</t>
    <phoneticPr fontId="5" type="noConversion"/>
  </si>
  <si>
    <t>213 시설장비유지비</t>
  </si>
  <si>
    <t>08잡수입</t>
  </si>
  <si>
    <t xml:space="preserve"> 03 사업비</t>
  </si>
  <si>
    <t>81 잡수입</t>
    <phoneticPr fontId="5" type="noConversion"/>
  </si>
  <si>
    <t>31 사업비</t>
  </si>
  <si>
    <t>812 기타예금이자수입</t>
    <phoneticPr fontId="5" type="noConversion"/>
  </si>
  <si>
    <t>재단예금이자 증액14,000원</t>
    <phoneticPr fontId="5" type="noConversion"/>
  </si>
  <si>
    <t>311 지역사회조직화사업비</t>
  </si>
  <si>
    <t>813 기타잡수입</t>
    <phoneticPr fontId="5" type="noConversion"/>
  </si>
  <si>
    <t>치료실 카드포인트10,000원</t>
    <phoneticPr fontId="5" type="noConversion"/>
  </si>
  <si>
    <t>312 재단후원금사업비</t>
  </si>
  <si>
    <t>313 비지정후원금사업</t>
  </si>
  <si>
    <t>비지정후원금 사업비 증액</t>
  </si>
  <si>
    <t>314 지정후원금 사업</t>
  </si>
  <si>
    <t>지정후원금 사업비 증액</t>
  </si>
  <si>
    <t>315 공동모금회사업비</t>
  </si>
  <si>
    <t>신규배분사업 편성으로 증액(희귀난치병지원사업15,000,000원)</t>
  </si>
  <si>
    <t>315 가족기능강화사업비</t>
  </si>
  <si>
    <t>치료실 사업비 증액</t>
    <phoneticPr fontId="5" type="noConversion"/>
  </si>
  <si>
    <t>06 잡지출</t>
  </si>
  <si>
    <t>61 잡지출</t>
  </si>
  <si>
    <t>611 잡지출</t>
  </si>
  <si>
    <t>잡지출 사업비 증액</t>
  </si>
  <si>
    <t>07 예비비및기타</t>
  </si>
  <si>
    <t>71 예비비및기타</t>
  </si>
  <si>
    <t>711 예비비</t>
  </si>
  <si>
    <t>지정후원금(31,043,477원),비지정후원금(40,732,526원),치료실(23,520,062원),잡수입(704,798원)</t>
  </si>
  <si>
    <t>712 반환금</t>
  </si>
  <si>
    <t>①재단후원금 예금이자 증액(14,000원)
②22년 4월퇴사자 최** 퇴직연금이자 반환금(희망케어)2,640원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</si>
</sst>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;\△#,##0"/>
    <numFmt numFmtId="177" formatCode="#,##0_ 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sz val="16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  <font>
      <sz val="9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sz val="9"/>
      <color rgb="FF000000"/>
      <name val="돋움"/>
      <family val="3"/>
      <charset val="129"/>
    </font>
    <font>
      <sz val="8"/>
      <color rgb="FF000000"/>
      <name val="맑은 고딕"/>
      <family val="3"/>
      <charset val="129"/>
    </font>
    <font>
      <sz val="7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41" fontId="1" fillId="0" borderId="0">
      <alignment vertical="center"/>
    </xf>
    <xf numFmtId="41" fontId="1" fillId="0" borderId="0">
      <alignment vertical="center"/>
    </xf>
    <xf numFmtId="41" fontId="6" fillId="0" borderId="0"/>
    <xf numFmtId="0" fontId="6" fillId="0" borderId="0">
      <alignment vertical="center"/>
    </xf>
    <xf numFmtId="0" fontId="6" fillId="0" borderId="0"/>
  </cellStyleXfs>
  <cellXfs count="129">
    <xf numFmtId="0" fontId="0" fillId="0" borderId="0" xfId="0">
      <alignment vertical="center"/>
    </xf>
    <xf numFmtId="0" fontId="2" fillId="0" borderId="0" xfId="1" applyNumberFormat="1" applyFont="1" applyAlignment="1">
      <alignment horizontal="center" vertical="center"/>
    </xf>
    <xf numFmtId="0" fontId="3" fillId="0" borderId="0" xfId="1" applyNumberFormat="1" applyFont="1">
      <alignment vertical="center"/>
    </xf>
    <xf numFmtId="0" fontId="7" fillId="0" borderId="0" xfId="2" applyNumberFormat="1" applyFont="1">
      <alignment vertical="center"/>
    </xf>
    <xf numFmtId="0" fontId="3" fillId="0" borderId="0" xfId="1" applyNumberFormat="1" applyFont="1" applyAlignment="1">
      <alignment horizontal="center" vertical="center"/>
    </xf>
    <xf numFmtId="41" fontId="8" fillId="0" borderId="0" xfId="1" applyNumberFormat="1" applyFont="1" applyAlignment="1">
      <alignment horizontal="center" vertical="center"/>
    </xf>
    <xf numFmtId="0" fontId="8" fillId="0" borderId="0" xfId="1" applyNumberFormat="1" applyFont="1" applyAlignment="1">
      <alignment horizontal="right" vertical="center"/>
    </xf>
    <xf numFmtId="0" fontId="8" fillId="0" borderId="1" xfId="1" applyNumberFormat="1" applyFont="1" applyBorder="1" applyAlignment="1">
      <alignment horizontal="right" vertical="center"/>
    </xf>
    <xf numFmtId="0" fontId="9" fillId="0" borderId="2" xfId="1" applyNumberFormat="1" applyFont="1" applyBorder="1" applyAlignment="1">
      <alignment horizontal="center" vertical="center"/>
    </xf>
    <xf numFmtId="0" fontId="9" fillId="0" borderId="3" xfId="1" applyNumberFormat="1" applyFont="1" applyBorder="1" applyAlignment="1">
      <alignment horizontal="center" vertical="center"/>
    </xf>
    <xf numFmtId="0" fontId="9" fillId="0" borderId="4" xfId="1" applyNumberFormat="1" applyFont="1" applyBorder="1" applyAlignment="1">
      <alignment horizontal="center" vertical="center"/>
    </xf>
    <xf numFmtId="0" fontId="9" fillId="0" borderId="4" xfId="1" applyNumberFormat="1" applyFont="1" applyBorder="1" applyAlignment="1">
      <alignment horizontal="center" vertical="center"/>
    </xf>
    <xf numFmtId="0" fontId="0" fillId="0" borderId="0" xfId="1" applyNumberFormat="1" applyFont="1">
      <alignment vertical="center"/>
    </xf>
    <xf numFmtId="0" fontId="9" fillId="0" borderId="5" xfId="1" applyNumberFormat="1" applyFont="1" applyBorder="1" applyAlignment="1">
      <alignment horizontal="center" vertical="center"/>
    </xf>
    <xf numFmtId="0" fontId="9" fillId="0" borderId="6" xfId="1" applyNumberFormat="1" applyFont="1" applyBorder="1" applyAlignment="1">
      <alignment horizontal="center" vertical="center"/>
    </xf>
    <xf numFmtId="0" fontId="9" fillId="0" borderId="7" xfId="1" applyNumberFormat="1" applyFont="1" applyBorder="1" applyAlignment="1">
      <alignment horizontal="center" vertical="center"/>
    </xf>
    <xf numFmtId="0" fontId="9" fillId="0" borderId="8" xfId="1" applyNumberFormat="1" applyFont="1" applyBorder="1" applyAlignment="1">
      <alignment horizontal="center" vertical="center"/>
    </xf>
    <xf numFmtId="0" fontId="9" fillId="0" borderId="9" xfId="1" applyNumberFormat="1" applyFont="1" applyBorder="1" applyAlignment="1">
      <alignment horizontal="center" vertical="center"/>
    </xf>
    <xf numFmtId="0" fontId="9" fillId="0" borderId="10" xfId="1" applyNumberFormat="1" applyFont="1" applyBorder="1" applyAlignment="1">
      <alignment horizontal="center" vertical="center"/>
    </xf>
    <xf numFmtId="0" fontId="9" fillId="0" borderId="11" xfId="1" applyNumberFormat="1" applyFont="1" applyBorder="1" applyAlignment="1">
      <alignment horizontal="center" vertical="center"/>
    </xf>
    <xf numFmtId="0" fontId="9" fillId="0" borderId="12" xfId="1" applyNumberFormat="1" applyFont="1" applyBorder="1" applyAlignment="1">
      <alignment horizontal="center" vertical="center"/>
    </xf>
    <xf numFmtId="0" fontId="9" fillId="0" borderId="13" xfId="1" applyNumberFormat="1" applyFont="1" applyBorder="1" applyAlignment="1">
      <alignment horizontal="center" vertical="center"/>
    </xf>
    <xf numFmtId="0" fontId="9" fillId="0" borderId="14" xfId="1" applyNumberFormat="1" applyFont="1" applyBorder="1" applyAlignment="1">
      <alignment horizontal="center" vertical="center"/>
    </xf>
    <xf numFmtId="0" fontId="9" fillId="0" borderId="15" xfId="1" applyNumberFormat="1" applyFont="1" applyBorder="1" applyAlignment="1">
      <alignment horizontal="center" vertical="center"/>
    </xf>
    <xf numFmtId="0" fontId="9" fillId="0" borderId="16" xfId="1" applyNumberFormat="1" applyFont="1" applyBorder="1" applyAlignment="1">
      <alignment horizontal="center" vertical="center"/>
    </xf>
    <xf numFmtId="41" fontId="9" fillId="0" borderId="6" xfId="3" applyNumberFormat="1" applyFont="1" applyBorder="1" applyAlignment="1">
      <alignment horizontal="center" vertical="center"/>
    </xf>
    <xf numFmtId="176" fontId="9" fillId="0" borderId="6" xfId="3" applyNumberFormat="1" applyFont="1" applyBorder="1" applyAlignment="1">
      <alignment horizontal="right" vertical="center"/>
    </xf>
    <xf numFmtId="176" fontId="9" fillId="0" borderId="17" xfId="3" applyNumberFormat="1" applyFont="1" applyBorder="1" applyAlignment="1">
      <alignment horizontal="right" vertical="center"/>
    </xf>
    <xf numFmtId="0" fontId="9" fillId="0" borderId="6" xfId="1" applyNumberFormat="1" applyFont="1" applyBorder="1" applyAlignment="1">
      <alignment horizontal="center" vertical="center"/>
    </xf>
    <xf numFmtId="176" fontId="9" fillId="0" borderId="18" xfId="3" applyNumberFormat="1" applyFont="1" applyBorder="1" applyAlignment="1">
      <alignment vertical="center"/>
    </xf>
    <xf numFmtId="176" fontId="9" fillId="0" borderId="17" xfId="3" applyNumberFormat="1" applyFont="1" applyBorder="1" applyAlignment="1">
      <alignment horizontal="right" vertical="center" shrinkToFit="1"/>
    </xf>
    <xf numFmtId="0" fontId="9" fillId="0" borderId="2" xfId="1" applyNumberFormat="1" applyFont="1" applyFill="1" applyBorder="1" applyAlignment="1">
      <alignment horizontal="center" vertical="center" shrinkToFit="1"/>
    </xf>
    <xf numFmtId="177" fontId="9" fillId="0" borderId="19" xfId="1" applyNumberFormat="1" applyFont="1" applyFill="1" applyBorder="1" applyAlignment="1">
      <alignment horizontal="center" vertical="center"/>
    </xf>
    <xf numFmtId="177" fontId="9" fillId="0" borderId="20" xfId="1" applyNumberFormat="1" applyFont="1" applyFill="1" applyBorder="1" applyAlignment="1">
      <alignment horizontal="center" vertical="center"/>
    </xf>
    <xf numFmtId="41" fontId="8" fillId="0" borderId="7" xfId="3" applyNumberFormat="1" applyFont="1" applyFill="1" applyBorder="1" applyAlignment="1">
      <alignment horizontal="center" vertical="center"/>
    </xf>
    <xf numFmtId="176" fontId="8" fillId="0" borderId="7" xfId="4" applyNumberFormat="1" applyFont="1" applyFill="1" applyBorder="1" applyAlignment="1">
      <alignment horizontal="right" vertical="center"/>
    </xf>
    <xf numFmtId="176" fontId="8" fillId="0" borderId="8" xfId="3" applyNumberFormat="1" applyFont="1" applyFill="1" applyBorder="1" applyAlignment="1">
      <alignment horizontal="right" vertical="center" shrinkToFit="1"/>
    </xf>
    <xf numFmtId="0" fontId="9" fillId="0" borderId="5" xfId="1" applyNumberFormat="1" applyFont="1" applyFill="1" applyBorder="1" applyAlignment="1">
      <alignment horizontal="center" vertical="center" shrinkToFit="1"/>
    </xf>
    <xf numFmtId="0" fontId="9" fillId="0" borderId="19" xfId="1" applyNumberFormat="1" applyFont="1" applyFill="1" applyBorder="1" applyAlignment="1">
      <alignment horizontal="center" vertical="center"/>
    </xf>
    <xf numFmtId="0" fontId="9" fillId="0" borderId="20" xfId="1" applyNumberFormat="1" applyFont="1" applyFill="1" applyBorder="1" applyAlignment="1">
      <alignment horizontal="center" vertical="center"/>
    </xf>
    <xf numFmtId="176" fontId="8" fillId="0" borderId="7" xfId="3" applyNumberFormat="1" applyFont="1" applyFill="1" applyBorder="1" applyAlignment="1">
      <alignment vertical="center"/>
    </xf>
    <xf numFmtId="0" fontId="8" fillId="0" borderId="21" xfId="1" applyNumberFormat="1" applyFont="1" applyFill="1" applyBorder="1" applyAlignment="1">
      <alignment horizontal="center" vertical="center" shrinkToFit="1"/>
    </xf>
    <xf numFmtId="0" fontId="10" fillId="0" borderId="11" xfId="2" applyNumberFormat="1" applyFont="1" applyFill="1" applyBorder="1" applyAlignment="1">
      <alignment horizontal="left" vertical="center" shrinkToFit="1"/>
    </xf>
    <xf numFmtId="177" fontId="8" fillId="0" borderId="22" xfId="1" applyNumberFormat="1" applyFont="1" applyFill="1" applyBorder="1" applyAlignment="1">
      <alignment horizontal="center" vertical="center"/>
    </xf>
    <xf numFmtId="41" fontId="8" fillId="0" borderId="22" xfId="1" applyNumberFormat="1" applyFont="1" applyFill="1" applyBorder="1">
      <alignment vertical="center"/>
    </xf>
    <xf numFmtId="176" fontId="8" fillId="0" borderId="22" xfId="4" applyNumberFormat="1" applyFont="1" applyFill="1" applyBorder="1" applyAlignment="1">
      <alignment horizontal="right" vertical="center"/>
    </xf>
    <xf numFmtId="0" fontId="8" fillId="0" borderId="23" xfId="1" applyNumberFormat="1" applyFont="1" applyFill="1" applyBorder="1">
      <alignment vertical="center"/>
    </xf>
    <xf numFmtId="0" fontId="8" fillId="0" borderId="24" xfId="1" applyNumberFormat="1" applyFont="1" applyFill="1" applyBorder="1" applyAlignment="1">
      <alignment horizontal="center" vertical="center" shrinkToFit="1"/>
    </xf>
    <xf numFmtId="0" fontId="8" fillId="0" borderId="11" xfId="1" applyNumberFormat="1" applyFont="1" applyFill="1" applyBorder="1" applyAlignment="1">
      <alignment horizontal="left" vertical="center"/>
    </xf>
    <xf numFmtId="0" fontId="8" fillId="0" borderId="22" xfId="1" applyNumberFormat="1" applyFont="1" applyFill="1" applyBorder="1" applyAlignment="1">
      <alignment horizontal="center" vertical="center"/>
    </xf>
    <xf numFmtId="176" fontId="8" fillId="0" borderId="25" xfId="3" applyNumberFormat="1" applyFont="1" applyFill="1" applyBorder="1" applyAlignment="1">
      <alignment vertical="center"/>
    </xf>
    <xf numFmtId="176" fontId="8" fillId="0" borderId="23" xfId="3" applyNumberFormat="1" applyFont="1" applyFill="1" applyBorder="1" applyAlignment="1">
      <alignment horizontal="left" vertical="center" shrinkToFit="1"/>
    </xf>
    <xf numFmtId="0" fontId="10" fillId="0" borderId="26" xfId="2" applyNumberFormat="1" applyFont="1" applyFill="1" applyBorder="1" applyAlignment="1">
      <alignment horizontal="left" vertical="center" shrinkToFit="1"/>
    </xf>
    <xf numFmtId="0" fontId="10" fillId="0" borderId="22" xfId="2" applyNumberFormat="1" applyFont="1" applyFill="1" applyBorder="1" applyAlignment="1">
      <alignment horizontal="left" vertical="center" shrinkToFit="1"/>
    </xf>
    <xf numFmtId="41" fontId="8" fillId="0" borderId="22" xfId="3" applyNumberFormat="1" applyFont="1" applyFill="1" applyBorder="1" applyAlignment="1">
      <alignment horizontal="right" vertical="center"/>
    </xf>
    <xf numFmtId="0" fontId="8" fillId="0" borderId="26" xfId="1" applyNumberFormat="1" applyFont="1" applyFill="1" applyBorder="1" applyAlignment="1">
      <alignment horizontal="left" vertical="center"/>
    </xf>
    <xf numFmtId="0" fontId="8" fillId="0" borderId="22" xfId="1" applyNumberFormat="1" applyFont="1" applyFill="1" applyBorder="1" applyAlignment="1">
      <alignment horizontal="left" vertical="center" shrinkToFit="1"/>
    </xf>
    <xf numFmtId="41" fontId="8" fillId="0" borderId="22" xfId="3" applyNumberFormat="1" applyFont="1" applyFill="1" applyBorder="1" applyAlignment="1">
      <alignment horizontal="left" vertical="center"/>
    </xf>
    <xf numFmtId="41" fontId="8" fillId="0" borderId="25" xfId="5" applyNumberFormat="1" applyFont="1" applyFill="1" applyBorder="1" applyAlignment="1">
      <alignment horizontal="right" vertical="center" shrinkToFit="1"/>
    </xf>
    <xf numFmtId="0" fontId="10" fillId="0" borderId="27" xfId="2" applyNumberFormat="1" applyFont="1" applyFill="1" applyBorder="1" applyAlignment="1">
      <alignment horizontal="left" vertical="center" shrinkToFit="1"/>
    </xf>
    <xf numFmtId="0" fontId="9" fillId="0" borderId="28" xfId="1" applyNumberFormat="1" applyFont="1" applyFill="1" applyBorder="1" applyAlignment="1">
      <alignment horizontal="center" vertical="center" shrinkToFit="1"/>
    </xf>
    <xf numFmtId="177" fontId="9" fillId="0" borderId="25" xfId="1" applyNumberFormat="1" applyFont="1" applyFill="1" applyBorder="1" applyAlignment="1">
      <alignment horizontal="center" vertical="center"/>
    </xf>
    <xf numFmtId="177" fontId="9" fillId="0" borderId="29" xfId="1" applyNumberFormat="1" applyFont="1" applyFill="1" applyBorder="1" applyAlignment="1">
      <alignment horizontal="center" vertical="center"/>
    </xf>
    <xf numFmtId="41" fontId="8" fillId="0" borderId="22" xfId="3" applyNumberFormat="1" applyFont="1" applyFill="1" applyBorder="1" applyAlignment="1">
      <alignment horizontal="center" vertical="center"/>
    </xf>
    <xf numFmtId="176" fontId="8" fillId="0" borderId="22" xfId="3" applyNumberFormat="1" applyFont="1" applyFill="1" applyBorder="1" applyAlignment="1">
      <alignment horizontal="right" vertical="center"/>
    </xf>
    <xf numFmtId="176" fontId="8" fillId="0" borderId="23" xfId="3" applyNumberFormat="1" applyFont="1" applyFill="1" applyBorder="1" applyAlignment="1">
      <alignment horizontal="right" vertical="center" shrinkToFit="1"/>
    </xf>
    <xf numFmtId="0" fontId="10" fillId="0" borderId="11" xfId="2" applyNumberFormat="1" applyFont="1" applyFill="1" applyBorder="1" applyAlignment="1">
      <alignment vertical="center" shrinkToFit="1"/>
    </xf>
    <xf numFmtId="0" fontId="8" fillId="0" borderId="27" xfId="1" applyNumberFormat="1" applyFont="1" applyFill="1" applyBorder="1" applyAlignment="1">
      <alignment horizontal="left" vertical="center"/>
    </xf>
    <xf numFmtId="0" fontId="10" fillId="0" borderId="26" xfId="2" applyNumberFormat="1" applyFont="1" applyFill="1" applyBorder="1" applyAlignment="1">
      <alignment vertical="center" shrinkToFit="1"/>
    </xf>
    <xf numFmtId="0" fontId="10" fillId="0" borderId="22" xfId="2" applyNumberFormat="1" applyFont="1" applyFill="1" applyBorder="1" applyAlignment="1">
      <alignment vertical="center" shrinkToFit="1"/>
    </xf>
    <xf numFmtId="41" fontId="8" fillId="0" borderId="23" xfId="3" applyNumberFormat="1" applyFont="1" applyFill="1" applyBorder="1" applyAlignment="1">
      <alignment horizontal="right" vertical="center" shrinkToFit="1"/>
    </xf>
    <xf numFmtId="176" fontId="8" fillId="0" borderId="23" xfId="3" applyNumberFormat="1" applyFont="1" applyFill="1" applyBorder="1" applyAlignment="1">
      <alignment vertical="center" shrinkToFit="1"/>
    </xf>
    <xf numFmtId="41" fontId="8" fillId="0" borderId="30" xfId="5" applyNumberFormat="1" applyFont="1" applyFill="1" applyBorder="1" applyAlignment="1">
      <alignment horizontal="left" vertical="center" shrinkToFit="1"/>
    </xf>
    <xf numFmtId="41" fontId="8" fillId="0" borderId="30" xfId="5" applyNumberFormat="1" applyFont="1" applyFill="1" applyBorder="1" applyAlignment="1">
      <alignment horizontal="right" vertical="center" shrinkToFit="1"/>
    </xf>
    <xf numFmtId="41" fontId="8" fillId="0" borderId="23" xfId="3" applyNumberFormat="1" applyFont="1" applyFill="1" applyBorder="1" applyAlignment="1">
      <alignment vertical="center" shrinkToFit="1"/>
    </xf>
    <xf numFmtId="41" fontId="8" fillId="0" borderId="25" xfId="5" applyNumberFormat="1" applyFont="1" applyFill="1" applyBorder="1" applyAlignment="1">
      <alignment horizontal="left" vertical="center" shrinkToFit="1"/>
    </xf>
    <xf numFmtId="0" fontId="8" fillId="0" borderId="31" xfId="1" applyNumberFormat="1" applyFont="1" applyFill="1" applyBorder="1">
      <alignment vertical="center"/>
    </xf>
    <xf numFmtId="0" fontId="8" fillId="0" borderId="27" xfId="1" applyNumberFormat="1" applyFont="1" applyFill="1" applyBorder="1">
      <alignment vertical="center"/>
    </xf>
    <xf numFmtId="0" fontId="8" fillId="0" borderId="11" xfId="1" applyNumberFormat="1" applyFont="1" applyFill="1" applyBorder="1">
      <alignment vertical="center"/>
    </xf>
    <xf numFmtId="0" fontId="9" fillId="0" borderId="32" xfId="1" applyNumberFormat="1" applyFont="1" applyFill="1" applyBorder="1" applyAlignment="1">
      <alignment horizontal="center" vertical="center" shrinkToFit="1"/>
    </xf>
    <xf numFmtId="0" fontId="8" fillId="0" borderId="26" xfId="1" applyNumberFormat="1" applyFont="1" applyFill="1" applyBorder="1">
      <alignment vertical="center"/>
    </xf>
    <xf numFmtId="177" fontId="8" fillId="0" borderId="11" xfId="1" applyNumberFormat="1" applyFont="1" applyFill="1" applyBorder="1">
      <alignment vertical="center"/>
    </xf>
    <xf numFmtId="177" fontId="8" fillId="0" borderId="22" xfId="1" applyNumberFormat="1" applyFont="1" applyFill="1" applyBorder="1">
      <alignment vertical="center"/>
    </xf>
    <xf numFmtId="0" fontId="9" fillId="0" borderId="25" xfId="1" applyNumberFormat="1" applyFont="1" applyFill="1" applyBorder="1" applyAlignment="1">
      <alignment horizontal="center" vertical="center"/>
    </xf>
    <xf numFmtId="0" fontId="9" fillId="0" borderId="29" xfId="1" applyNumberFormat="1" applyFont="1" applyFill="1" applyBorder="1" applyAlignment="1">
      <alignment horizontal="center" vertical="center"/>
    </xf>
    <xf numFmtId="176" fontId="8" fillId="0" borderId="22" xfId="3" applyNumberFormat="1" applyFont="1" applyFill="1" applyBorder="1" applyAlignment="1">
      <alignment vertical="center"/>
    </xf>
    <xf numFmtId="0" fontId="8" fillId="0" borderId="21" xfId="1" applyNumberFormat="1" applyFont="1" applyFill="1" applyBorder="1">
      <alignment vertical="center"/>
    </xf>
    <xf numFmtId="177" fontId="8" fillId="0" borderId="11" xfId="1" applyNumberFormat="1" applyFont="1" applyFill="1" applyBorder="1" applyAlignment="1">
      <alignment horizontal="left" vertical="center"/>
    </xf>
    <xf numFmtId="177" fontId="8" fillId="0" borderId="26" xfId="1" applyNumberFormat="1" applyFont="1" applyFill="1" applyBorder="1" applyAlignment="1">
      <alignment horizontal="center" vertical="center"/>
    </xf>
    <xf numFmtId="177" fontId="8" fillId="0" borderId="22" xfId="1" applyNumberFormat="1" applyFont="1" applyFill="1" applyBorder="1" applyAlignment="1">
      <alignment horizontal="left" vertical="center" shrinkToFit="1"/>
    </xf>
    <xf numFmtId="177" fontId="8" fillId="0" borderId="27" xfId="1" applyNumberFormat="1" applyFont="1" applyFill="1" applyBorder="1" applyAlignment="1">
      <alignment horizontal="center" vertical="center"/>
    </xf>
    <xf numFmtId="0" fontId="8" fillId="0" borderId="31" xfId="1" applyNumberFormat="1" applyFont="1" applyFill="1" applyBorder="1" applyAlignment="1">
      <alignment horizontal="center" vertical="center" shrinkToFit="1"/>
    </xf>
    <xf numFmtId="177" fontId="8" fillId="0" borderId="11" xfId="1" applyNumberFormat="1" applyFont="1" applyFill="1" applyBorder="1" applyAlignment="1">
      <alignment horizontal="left" vertical="center" shrinkToFit="1"/>
    </xf>
    <xf numFmtId="177" fontId="8" fillId="0" borderId="24" xfId="1" applyNumberFormat="1" applyFont="1" applyFill="1" applyBorder="1" applyAlignment="1">
      <alignment horizontal="center" vertical="center" shrinkToFit="1"/>
    </xf>
    <xf numFmtId="177" fontId="8" fillId="0" borderId="26" xfId="1" applyNumberFormat="1" applyFont="1" applyFill="1" applyBorder="1" applyAlignment="1">
      <alignment horizontal="left" vertical="center"/>
    </xf>
    <xf numFmtId="41" fontId="8" fillId="0" borderId="25" xfId="5" applyNumberFormat="1" applyFont="1" applyFill="1" applyBorder="1" applyAlignment="1">
      <alignment vertical="center" shrinkToFit="1"/>
    </xf>
    <xf numFmtId="176" fontId="8" fillId="0" borderId="23" xfId="3" applyNumberFormat="1" applyFont="1" applyFill="1" applyBorder="1" applyAlignment="1">
      <alignment vertical="center" wrapText="1" shrinkToFit="1"/>
    </xf>
    <xf numFmtId="0" fontId="8" fillId="0" borderId="33" xfId="1" applyNumberFormat="1" applyFont="1" applyFill="1" applyBorder="1" applyAlignment="1">
      <alignment horizontal="center" vertical="center" shrinkToFit="1"/>
    </xf>
    <xf numFmtId="177" fontId="8" fillId="0" borderId="10" xfId="1" applyNumberFormat="1" applyFont="1" applyFill="1" applyBorder="1" applyAlignment="1">
      <alignment horizontal="center" vertical="center"/>
    </xf>
    <xf numFmtId="177" fontId="8" fillId="0" borderId="12" xfId="1" applyNumberFormat="1" applyFont="1" applyFill="1" applyBorder="1" applyAlignment="1">
      <alignment horizontal="left" vertical="center" shrinkToFit="1"/>
    </xf>
    <xf numFmtId="41" fontId="8" fillId="0" borderId="12" xfId="3" applyNumberFormat="1" applyFont="1" applyFill="1" applyBorder="1" applyAlignment="1">
      <alignment horizontal="right" vertical="center"/>
    </xf>
    <xf numFmtId="176" fontId="8" fillId="0" borderId="12" xfId="3" applyNumberFormat="1" applyFont="1" applyFill="1" applyBorder="1" applyAlignment="1">
      <alignment horizontal="right" vertical="center"/>
    </xf>
    <xf numFmtId="176" fontId="8" fillId="0" borderId="13" xfId="3" applyNumberFormat="1" applyFont="1" applyFill="1" applyBorder="1" applyAlignment="1">
      <alignment horizontal="left" vertical="center" wrapText="1" shrinkToFit="1"/>
    </xf>
    <xf numFmtId="177" fontId="8" fillId="0" borderId="0" xfId="1" applyNumberFormat="1" applyFont="1" applyFill="1" applyBorder="1" applyAlignment="1">
      <alignment horizontal="center" vertical="center"/>
    </xf>
    <xf numFmtId="41" fontId="8" fillId="0" borderId="0" xfId="3" applyNumberFormat="1" applyFont="1" applyFill="1" applyBorder="1" applyAlignment="1">
      <alignment horizontal="center" vertical="center"/>
    </xf>
    <xf numFmtId="176" fontId="8" fillId="0" borderId="0" xfId="3" applyNumberFormat="1" applyFont="1" applyFill="1" applyBorder="1" applyAlignment="1">
      <alignment horizontal="right" vertical="center"/>
    </xf>
    <xf numFmtId="176" fontId="8" fillId="0" borderId="34" xfId="3" applyNumberFormat="1" applyFont="1" applyFill="1" applyBorder="1" applyAlignment="1">
      <alignment horizontal="right" vertical="center" shrinkToFit="1"/>
    </xf>
    <xf numFmtId="176" fontId="11" fillId="0" borderId="35" xfId="1" applyNumberFormat="1" applyFont="1" applyFill="1" applyBorder="1" applyAlignment="1">
      <alignment horizontal="left" vertical="center" wrapText="1"/>
    </xf>
    <xf numFmtId="42" fontId="8" fillId="0" borderId="25" xfId="6" applyNumberFormat="1" applyFont="1" applyFill="1" applyBorder="1" applyAlignment="1">
      <alignment horizontal="left" vertical="center" shrinkToFit="1"/>
    </xf>
    <xf numFmtId="176" fontId="12" fillId="0" borderId="35" xfId="1" applyNumberFormat="1" applyFont="1" applyFill="1" applyBorder="1" applyAlignment="1">
      <alignment horizontal="left" vertical="center" wrapText="1"/>
    </xf>
    <xf numFmtId="177" fontId="8" fillId="0" borderId="27" xfId="1" applyNumberFormat="1" applyFont="1" applyFill="1" applyBorder="1" applyAlignment="1">
      <alignment horizontal="left" vertical="center"/>
    </xf>
    <xf numFmtId="0" fontId="8" fillId="0" borderId="25" xfId="7" applyNumberFormat="1" applyFont="1" applyFill="1" applyBorder="1" applyAlignment="1">
      <alignment vertical="center" shrinkToFit="1"/>
    </xf>
    <xf numFmtId="176" fontId="12" fillId="0" borderId="35" xfId="4" applyNumberFormat="1" applyFont="1" applyFill="1" applyBorder="1" applyAlignment="1">
      <alignment horizontal="left" vertical="center" wrapText="1"/>
    </xf>
    <xf numFmtId="0" fontId="8" fillId="0" borderId="0" xfId="1" applyNumberFormat="1" applyFont="1" applyFill="1" applyBorder="1">
      <alignment vertical="center"/>
    </xf>
    <xf numFmtId="0" fontId="8" fillId="0" borderId="34" xfId="1" applyNumberFormat="1" applyFont="1" applyFill="1" applyBorder="1">
      <alignment vertical="center"/>
    </xf>
    <xf numFmtId="177" fontId="9" fillId="0" borderId="28" xfId="1" applyNumberFormat="1" applyFont="1" applyFill="1" applyBorder="1" applyAlignment="1">
      <alignment horizontal="center" vertical="center" shrinkToFit="1"/>
    </xf>
    <xf numFmtId="41" fontId="8" fillId="0" borderId="22" xfId="3" applyNumberFormat="1" applyFont="1" applyFill="1" applyBorder="1">
      <alignment vertical="center"/>
    </xf>
    <xf numFmtId="41" fontId="8" fillId="0" borderId="23" xfId="4" applyNumberFormat="1" applyFont="1" applyFill="1" applyBorder="1" applyAlignment="1">
      <alignment vertical="center" shrinkToFit="1"/>
    </xf>
    <xf numFmtId="176" fontId="8" fillId="0" borderId="22" xfId="1" applyNumberFormat="1" applyFont="1" applyFill="1" applyBorder="1">
      <alignment vertical="center"/>
    </xf>
    <xf numFmtId="176" fontId="8" fillId="0" borderId="0" xfId="4" applyNumberFormat="1" applyFont="1" applyFill="1" applyBorder="1" applyAlignment="1">
      <alignment horizontal="right" vertical="center"/>
    </xf>
    <xf numFmtId="176" fontId="8" fillId="0" borderId="23" xfId="1" applyNumberFormat="1" applyFont="1" applyFill="1" applyBorder="1" applyAlignment="1">
      <alignment vertical="center" shrinkToFit="1"/>
    </xf>
    <xf numFmtId="177" fontId="8" fillId="0" borderId="0" xfId="1" applyNumberFormat="1" applyFont="1" applyFill="1" applyBorder="1" applyAlignment="1">
      <alignment horizontal="left" vertical="center" shrinkToFit="1"/>
    </xf>
    <xf numFmtId="41" fontId="8" fillId="0" borderId="11" xfId="1" applyNumberFormat="1" applyFont="1" applyFill="1" applyBorder="1">
      <alignment vertical="center"/>
    </xf>
    <xf numFmtId="176" fontId="12" fillId="2" borderId="23" xfId="1" applyNumberFormat="1" applyFont="1" applyFill="1" applyBorder="1" applyAlignment="1">
      <alignment horizontal="left" vertical="center" wrapText="1"/>
    </xf>
    <xf numFmtId="177" fontId="8" fillId="0" borderId="36" xfId="1" applyNumberFormat="1" applyFont="1" applyFill="1" applyBorder="1" applyAlignment="1">
      <alignment horizontal="left" vertical="center"/>
    </xf>
    <xf numFmtId="177" fontId="8" fillId="0" borderId="9" xfId="1" applyNumberFormat="1" applyFont="1" applyFill="1" applyBorder="1" applyAlignment="1">
      <alignment horizontal="center" vertical="center" shrinkToFit="1"/>
    </xf>
    <xf numFmtId="177" fontId="8" fillId="0" borderId="10" xfId="1" applyNumberFormat="1" applyFont="1" applyFill="1" applyBorder="1" applyAlignment="1">
      <alignment horizontal="left" vertical="center"/>
    </xf>
    <xf numFmtId="41" fontId="8" fillId="0" borderId="12" xfId="1" applyNumberFormat="1" applyFont="1" applyFill="1" applyBorder="1">
      <alignment vertical="center"/>
    </xf>
    <xf numFmtId="176" fontId="12" fillId="2" borderId="13" xfId="1" applyNumberFormat="1" applyFont="1" applyFill="1" applyBorder="1" applyAlignment="1">
      <alignment horizontal="left" vertical="center" wrapText="1"/>
    </xf>
  </cellXfs>
  <cellStyles count="8">
    <cellStyle name="쉼표 [0] 16" xfId="4" xr:uid="{5C4370A6-E697-4707-A2AE-C51E8F45A3ED}"/>
    <cellStyle name="쉼표 [0] 2 10" xfId="5" xr:uid="{A046CBDA-39C8-473B-A519-30B0AF7E3EFF}"/>
    <cellStyle name="쉼표 [0] 22 2" xfId="3" xr:uid="{125B0244-682B-4FB8-8A93-CA339534E526}"/>
    <cellStyle name="표준" xfId="0" builtinId="0"/>
    <cellStyle name="표준 2 2 2" xfId="7" xr:uid="{D28CC183-E95C-4D98-B36A-DD9EDF85E5B3}"/>
    <cellStyle name="표준 2 4 2" xfId="1" xr:uid="{EE2E0E83-49AE-4FD8-9E21-06B3208F81E4}"/>
    <cellStyle name="표준 3 2 2 2" xfId="2" xr:uid="{ECA926B9-EBF9-4E5C-A4EC-765E8AF467A7}"/>
    <cellStyle name="표준_2분기 예산(남부) 2" xfId="6" xr:uid="{7D278E32-5BB8-488B-ACC6-D63B6D3CC1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0772D-06BF-4E85-B997-B439CC9480C5}">
  <sheetPr>
    <pageSetUpPr fitToPage="1"/>
  </sheetPr>
  <dimension ref="A1:N47"/>
  <sheetViews>
    <sheetView showGridLines="0" tabSelected="1" view="pageBreakPreview" topLeftCell="A19" zoomScale="85" zoomScaleNormal="85" zoomScaleSheetLayoutView="85" workbookViewId="0">
      <selection activeCell="A7" sqref="A7:XFD43"/>
    </sheetView>
  </sheetViews>
  <sheetFormatPr defaultColWidth="9" defaultRowHeight="16.5" x14ac:dyDescent="0.3"/>
  <cols>
    <col min="1" max="1" width="8" style="12" customWidth="1"/>
    <col min="2" max="3" width="14.5" style="12" customWidth="1"/>
    <col min="4" max="5" width="13.25" style="12" bestFit="1" customWidth="1"/>
    <col min="6" max="6" width="12" style="12" bestFit="1" customWidth="1"/>
    <col min="7" max="7" width="22.625" style="12" customWidth="1"/>
    <col min="8" max="8" width="8.875" style="12" customWidth="1"/>
    <col min="9" max="10" width="12.375" style="12" customWidth="1"/>
    <col min="11" max="11" width="13.875" style="12" customWidth="1"/>
    <col min="12" max="12" width="14.25" style="12" customWidth="1"/>
    <col min="13" max="13" width="12.75" style="12" customWidth="1"/>
    <col min="14" max="14" width="38.25" style="12" customWidth="1"/>
    <col min="15" max="16384" width="9" style="12"/>
  </cols>
  <sheetData>
    <row r="1" spans="1:14" s="2" customFormat="1" ht="25.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26.25" customHeight="1" thickBot="1" x14ac:dyDescent="0.35">
      <c r="A2" s="3"/>
      <c r="B2" s="4"/>
      <c r="C2" s="4"/>
      <c r="D2" s="4"/>
      <c r="E2" s="5"/>
      <c r="F2" s="4"/>
      <c r="G2" s="4"/>
      <c r="H2" s="4"/>
      <c r="I2" s="4"/>
      <c r="J2" s="4"/>
      <c r="K2" s="4"/>
      <c r="L2" s="6"/>
      <c r="M2" s="7" t="s">
        <v>1</v>
      </c>
      <c r="N2" s="7"/>
    </row>
    <row r="3" spans="1:14" ht="20.100000000000001" customHeight="1" thickBot="1" x14ac:dyDescent="0.35">
      <c r="A3" s="8" t="s">
        <v>2</v>
      </c>
      <c r="B3" s="9"/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9"/>
      <c r="N3" s="11"/>
    </row>
    <row r="4" spans="1:14" ht="20.100000000000001" customHeight="1" x14ac:dyDescent="0.3">
      <c r="A4" s="13" t="s">
        <v>4</v>
      </c>
      <c r="B4" s="14" t="s">
        <v>5</v>
      </c>
      <c r="C4" s="14" t="s">
        <v>6</v>
      </c>
      <c r="D4" s="14" t="s">
        <v>7</v>
      </c>
      <c r="E4" s="15" t="s">
        <v>8</v>
      </c>
      <c r="F4" s="15" t="s">
        <v>9</v>
      </c>
      <c r="G4" s="16"/>
      <c r="H4" s="13" t="s">
        <v>4</v>
      </c>
      <c r="I4" s="14" t="s">
        <v>5</v>
      </c>
      <c r="J4" s="14" t="s">
        <v>6</v>
      </c>
      <c r="K4" s="15" t="s">
        <v>7</v>
      </c>
      <c r="L4" s="15" t="s">
        <v>8</v>
      </c>
      <c r="M4" s="15" t="s">
        <v>9</v>
      </c>
      <c r="N4" s="16"/>
    </row>
    <row r="5" spans="1:14" ht="20.100000000000001" customHeight="1" thickBot="1" x14ac:dyDescent="0.35">
      <c r="A5" s="17"/>
      <c r="B5" s="18"/>
      <c r="C5" s="18"/>
      <c r="D5" s="18"/>
      <c r="E5" s="19"/>
      <c r="F5" s="20" t="s">
        <v>10</v>
      </c>
      <c r="G5" s="21" t="s">
        <v>11</v>
      </c>
      <c r="H5" s="17"/>
      <c r="I5" s="18"/>
      <c r="J5" s="18"/>
      <c r="K5" s="19"/>
      <c r="L5" s="19"/>
      <c r="M5" s="20" t="s">
        <v>10</v>
      </c>
      <c r="N5" s="21" t="s">
        <v>11</v>
      </c>
    </row>
    <row r="6" spans="1:14" ht="20.100000000000001" customHeight="1" thickBot="1" x14ac:dyDescent="0.35">
      <c r="A6" s="22" t="s">
        <v>12</v>
      </c>
      <c r="B6" s="23"/>
      <c r="C6" s="24"/>
      <c r="D6" s="25">
        <f>D7+D12+D18+D29+D24+D21</f>
        <v>2179949417</v>
      </c>
      <c r="E6" s="25">
        <f>E7+E12+E18+E29+E21+E24</f>
        <v>2194973417</v>
      </c>
      <c r="F6" s="26">
        <f t="shared" ref="F6:F32" si="0">E6-D6</f>
        <v>15024000</v>
      </c>
      <c r="G6" s="27"/>
      <c r="H6" s="13" t="s">
        <v>12</v>
      </c>
      <c r="I6" s="14"/>
      <c r="J6" s="28"/>
      <c r="K6" s="25">
        <f>SUM(K7,K24,K29,K37,K40)</f>
        <v>2179949417</v>
      </c>
      <c r="L6" s="25">
        <f>SUM(L7,L24,L29,L37,L40)</f>
        <v>2194973417</v>
      </c>
      <c r="M6" s="29">
        <f>SUM(M7,M24,M29,M37,M40)</f>
        <v>15024000</v>
      </c>
      <c r="N6" s="30"/>
    </row>
    <row r="7" spans="1:14" ht="19.5" customHeight="1" x14ac:dyDescent="0.3">
      <c r="A7" s="31" t="s">
        <v>13</v>
      </c>
      <c r="B7" s="32" t="s">
        <v>14</v>
      </c>
      <c r="C7" s="33"/>
      <c r="D7" s="34">
        <f>D8</f>
        <v>1256257100</v>
      </c>
      <c r="E7" s="34">
        <f>E8</f>
        <v>1256257100</v>
      </c>
      <c r="F7" s="35">
        <f t="shared" si="0"/>
        <v>0</v>
      </c>
      <c r="G7" s="36"/>
      <c r="H7" s="37" t="s">
        <v>15</v>
      </c>
      <c r="I7" s="38" t="s">
        <v>16</v>
      </c>
      <c r="J7" s="39"/>
      <c r="K7" s="34">
        <f>K8+K14+K17</f>
        <v>1246057100</v>
      </c>
      <c r="L7" s="34">
        <f>L8+L14+L17</f>
        <v>1246057100</v>
      </c>
      <c r="M7" s="40">
        <f>L7-K7</f>
        <v>0</v>
      </c>
      <c r="N7" s="36"/>
    </row>
    <row r="8" spans="1:14" ht="19.5" customHeight="1" x14ac:dyDescent="0.3">
      <c r="A8" s="41"/>
      <c r="B8" s="42" t="s">
        <v>17</v>
      </c>
      <c r="C8" s="43" t="s">
        <v>14</v>
      </c>
      <c r="D8" s="44">
        <f>SUM(D9:D11)</f>
        <v>1256257100</v>
      </c>
      <c r="E8" s="44">
        <f>SUM(E9:E11)</f>
        <v>1256257100</v>
      </c>
      <c r="F8" s="45">
        <f t="shared" si="0"/>
        <v>0</v>
      </c>
      <c r="G8" s="46"/>
      <c r="H8" s="47"/>
      <c r="I8" s="48" t="s">
        <v>18</v>
      </c>
      <c r="J8" s="49" t="s">
        <v>19</v>
      </c>
      <c r="K8" s="44">
        <f>SUM(K9:K13)</f>
        <v>918211450</v>
      </c>
      <c r="L8" s="44">
        <f>SUM(L9:L13)</f>
        <v>918211450</v>
      </c>
      <c r="M8" s="50">
        <f>L8-K8</f>
        <v>0</v>
      </c>
      <c r="N8" s="51"/>
    </row>
    <row r="9" spans="1:14" ht="19.5" customHeight="1" x14ac:dyDescent="0.3">
      <c r="A9" s="41"/>
      <c r="B9" s="52"/>
      <c r="C9" s="53" t="s">
        <v>20</v>
      </c>
      <c r="D9" s="54">
        <v>233631000</v>
      </c>
      <c r="E9" s="54">
        <v>233631000</v>
      </c>
      <c r="F9" s="45">
        <f t="shared" si="0"/>
        <v>0</v>
      </c>
      <c r="G9" s="51"/>
      <c r="H9" s="47"/>
      <c r="I9" s="55"/>
      <c r="J9" s="56" t="s">
        <v>21</v>
      </c>
      <c r="K9" s="57">
        <v>645213900</v>
      </c>
      <c r="L9" s="57">
        <v>645213900</v>
      </c>
      <c r="M9" s="50">
        <f>L9-K9</f>
        <v>0</v>
      </c>
      <c r="N9" s="51"/>
    </row>
    <row r="10" spans="1:14" ht="19.5" customHeight="1" x14ac:dyDescent="0.3">
      <c r="A10" s="41"/>
      <c r="B10" s="52"/>
      <c r="C10" s="53" t="s">
        <v>22</v>
      </c>
      <c r="D10" s="54">
        <v>841626100</v>
      </c>
      <c r="E10" s="54">
        <v>841626100</v>
      </c>
      <c r="F10" s="45">
        <f t="shared" si="0"/>
        <v>0</v>
      </c>
      <c r="G10" s="51"/>
      <c r="H10" s="47"/>
      <c r="I10" s="55"/>
      <c r="J10" s="56" t="s">
        <v>23</v>
      </c>
      <c r="K10" s="58">
        <v>126238560</v>
      </c>
      <c r="L10" s="58">
        <v>126238560</v>
      </c>
      <c r="M10" s="50">
        <f t="shared" ref="M10:M13" si="1">L10-K10</f>
        <v>0</v>
      </c>
      <c r="N10" s="51"/>
    </row>
    <row r="11" spans="1:14" ht="19.5" customHeight="1" x14ac:dyDescent="0.3">
      <c r="A11" s="41"/>
      <c r="B11" s="59"/>
      <c r="C11" s="53" t="s">
        <v>24</v>
      </c>
      <c r="D11" s="54">
        <v>181000000</v>
      </c>
      <c r="E11" s="54">
        <v>181000000</v>
      </c>
      <c r="F11" s="45">
        <f t="shared" si="0"/>
        <v>0</v>
      </c>
      <c r="G11" s="51"/>
      <c r="H11" s="47"/>
      <c r="I11" s="55"/>
      <c r="J11" s="56" t="s">
        <v>25</v>
      </c>
      <c r="K11" s="58">
        <v>61825890</v>
      </c>
      <c r="L11" s="58">
        <v>61825890</v>
      </c>
      <c r="M11" s="50">
        <f t="shared" si="1"/>
        <v>0</v>
      </c>
      <c r="N11" s="51"/>
    </row>
    <row r="12" spans="1:14" ht="19.5" customHeight="1" x14ac:dyDescent="0.3">
      <c r="A12" s="60" t="s">
        <v>26</v>
      </c>
      <c r="B12" s="61" t="s">
        <v>14</v>
      </c>
      <c r="C12" s="62"/>
      <c r="D12" s="63">
        <f>D13</f>
        <v>619666210</v>
      </c>
      <c r="E12" s="63">
        <f>E13</f>
        <v>634666210</v>
      </c>
      <c r="F12" s="64">
        <f t="shared" si="0"/>
        <v>15000000</v>
      </c>
      <c r="G12" s="65"/>
      <c r="H12" s="47"/>
      <c r="I12" s="55"/>
      <c r="J12" s="56" t="s">
        <v>27</v>
      </c>
      <c r="K12" s="58">
        <v>80333100</v>
      </c>
      <c r="L12" s="58">
        <v>80333100</v>
      </c>
      <c r="M12" s="50">
        <f t="shared" si="1"/>
        <v>0</v>
      </c>
      <c r="N12" s="51"/>
    </row>
    <row r="13" spans="1:14" ht="19.5" customHeight="1" x14ac:dyDescent="0.3">
      <c r="A13" s="47"/>
      <c r="B13" s="66" t="s">
        <v>28</v>
      </c>
      <c r="C13" s="43" t="s">
        <v>14</v>
      </c>
      <c r="D13" s="44">
        <f>SUM(D14:D17)</f>
        <v>619666210</v>
      </c>
      <c r="E13" s="44">
        <f>SUM(E14:E17)</f>
        <v>634666210</v>
      </c>
      <c r="F13" s="64">
        <f t="shared" si="0"/>
        <v>15000000</v>
      </c>
      <c r="G13" s="46"/>
      <c r="H13" s="47"/>
      <c r="I13" s="67"/>
      <c r="J13" s="56" t="s">
        <v>29</v>
      </c>
      <c r="K13" s="58">
        <v>4600000</v>
      </c>
      <c r="L13" s="58">
        <v>4600000</v>
      </c>
      <c r="M13" s="50">
        <f t="shared" si="1"/>
        <v>0</v>
      </c>
      <c r="N13" s="51"/>
    </row>
    <row r="14" spans="1:14" ht="19.5" customHeight="1" x14ac:dyDescent="0.3">
      <c r="A14" s="47"/>
      <c r="B14" s="68"/>
      <c r="C14" s="69" t="s">
        <v>30</v>
      </c>
      <c r="D14" s="63">
        <v>168016800</v>
      </c>
      <c r="E14" s="63">
        <v>168016800</v>
      </c>
      <c r="F14" s="64">
        <f t="shared" si="0"/>
        <v>0</v>
      </c>
      <c r="G14" s="70"/>
      <c r="H14" s="47"/>
      <c r="I14" s="48" t="s">
        <v>31</v>
      </c>
      <c r="J14" s="49" t="s">
        <v>19</v>
      </c>
      <c r="K14" s="44">
        <f>SUM(K15:K16)</f>
        <v>7168000</v>
      </c>
      <c r="L14" s="44">
        <f>SUM(L15:L16)</f>
        <v>7168000</v>
      </c>
      <c r="M14" s="50">
        <f>L14-K14</f>
        <v>0</v>
      </c>
      <c r="N14" s="51"/>
    </row>
    <row r="15" spans="1:14" ht="19.5" customHeight="1" x14ac:dyDescent="0.3">
      <c r="A15" s="47"/>
      <c r="B15" s="68"/>
      <c r="C15" s="69" t="s">
        <v>32</v>
      </c>
      <c r="D15" s="63">
        <v>331247370</v>
      </c>
      <c r="E15" s="63">
        <v>346247370</v>
      </c>
      <c r="F15" s="64">
        <f t="shared" si="0"/>
        <v>15000000</v>
      </c>
      <c r="G15" s="71" t="s">
        <v>33</v>
      </c>
      <c r="H15" s="47"/>
      <c r="I15" s="55"/>
      <c r="J15" s="72" t="s">
        <v>34</v>
      </c>
      <c r="K15" s="73">
        <v>4200000</v>
      </c>
      <c r="L15" s="73">
        <v>4200000</v>
      </c>
      <c r="M15" s="50">
        <f t="shared" ref="M15:M23" si="2">L15-K15</f>
        <v>0</v>
      </c>
      <c r="N15" s="74"/>
    </row>
    <row r="16" spans="1:14" ht="19.5" customHeight="1" x14ac:dyDescent="0.3">
      <c r="A16" s="47"/>
      <c r="B16" s="68"/>
      <c r="C16" s="69" t="s">
        <v>35</v>
      </c>
      <c r="D16" s="63">
        <v>100000000</v>
      </c>
      <c r="E16" s="63">
        <v>100000000</v>
      </c>
      <c r="F16" s="64">
        <f t="shared" si="0"/>
        <v>0</v>
      </c>
      <c r="G16" s="71"/>
      <c r="H16" s="47"/>
      <c r="I16" s="67"/>
      <c r="J16" s="75" t="s">
        <v>36</v>
      </c>
      <c r="K16" s="58">
        <v>2968000</v>
      </c>
      <c r="L16" s="58">
        <v>2968000</v>
      </c>
      <c r="M16" s="50">
        <f t="shared" si="2"/>
        <v>0</v>
      </c>
      <c r="N16" s="74"/>
    </row>
    <row r="17" spans="1:14" ht="19.5" customHeight="1" x14ac:dyDescent="0.3">
      <c r="A17" s="76"/>
      <c r="B17" s="77"/>
      <c r="C17" s="69" t="s">
        <v>37</v>
      </c>
      <c r="D17" s="63">
        <v>20402040</v>
      </c>
      <c r="E17" s="63">
        <v>20402040</v>
      </c>
      <c r="F17" s="64">
        <f t="shared" si="0"/>
        <v>0</v>
      </c>
      <c r="G17" s="71"/>
      <c r="H17" s="47"/>
      <c r="I17" s="78" t="s">
        <v>38</v>
      </c>
      <c r="J17" s="49" t="s">
        <v>19</v>
      </c>
      <c r="K17" s="44">
        <f>SUM(K18:K23)</f>
        <v>320677650</v>
      </c>
      <c r="L17" s="44">
        <f>SUM(L18:L23)</f>
        <v>320677650</v>
      </c>
      <c r="M17" s="50">
        <f t="shared" si="2"/>
        <v>0</v>
      </c>
      <c r="N17" s="51"/>
    </row>
    <row r="18" spans="1:14" ht="19.5" customHeight="1" x14ac:dyDescent="0.3">
      <c r="A18" s="79" t="s">
        <v>39</v>
      </c>
      <c r="B18" s="61" t="s">
        <v>14</v>
      </c>
      <c r="C18" s="62"/>
      <c r="D18" s="63">
        <f>D19</f>
        <v>138037500</v>
      </c>
      <c r="E18" s="63">
        <f>E19</f>
        <v>138037500</v>
      </c>
      <c r="F18" s="64">
        <f t="shared" si="0"/>
        <v>0</v>
      </c>
      <c r="G18" s="65"/>
      <c r="H18" s="47"/>
      <c r="I18" s="80"/>
      <c r="J18" s="75" t="s">
        <v>40</v>
      </c>
      <c r="K18" s="73">
        <v>28800000</v>
      </c>
      <c r="L18" s="73">
        <v>28800000</v>
      </c>
      <c r="M18" s="50">
        <f t="shared" si="2"/>
        <v>0</v>
      </c>
      <c r="N18" s="71"/>
    </row>
    <row r="19" spans="1:14" ht="19.5" customHeight="1" x14ac:dyDescent="0.3">
      <c r="A19" s="41"/>
      <c r="B19" s="81" t="s">
        <v>41</v>
      </c>
      <c r="C19" s="43" t="s">
        <v>14</v>
      </c>
      <c r="D19" s="63">
        <f>SUM(D20)</f>
        <v>138037500</v>
      </c>
      <c r="E19" s="63">
        <f>SUM(E20)</f>
        <v>138037500</v>
      </c>
      <c r="F19" s="64">
        <f t="shared" si="0"/>
        <v>0</v>
      </c>
      <c r="G19" s="71"/>
      <c r="H19" s="47"/>
      <c r="I19" s="80"/>
      <c r="J19" s="75" t="s">
        <v>42</v>
      </c>
      <c r="K19" s="58">
        <v>142079330</v>
      </c>
      <c r="L19" s="58">
        <v>142079330</v>
      </c>
      <c r="M19" s="50">
        <f t="shared" si="2"/>
        <v>0</v>
      </c>
      <c r="N19" s="71"/>
    </row>
    <row r="20" spans="1:14" ht="19.5" customHeight="1" x14ac:dyDescent="0.3">
      <c r="A20" s="41"/>
      <c r="B20" s="68"/>
      <c r="C20" s="82" t="s">
        <v>43</v>
      </c>
      <c r="D20" s="54">
        <v>138037500</v>
      </c>
      <c r="E20" s="54">
        <v>138037500</v>
      </c>
      <c r="F20" s="64">
        <f t="shared" si="0"/>
        <v>0</v>
      </c>
      <c r="G20" s="51"/>
      <c r="H20" s="47"/>
      <c r="I20" s="80"/>
      <c r="J20" s="72" t="s">
        <v>44</v>
      </c>
      <c r="K20" s="73">
        <v>59040000</v>
      </c>
      <c r="L20" s="73">
        <v>59040000</v>
      </c>
      <c r="M20" s="50">
        <f t="shared" si="2"/>
        <v>0</v>
      </c>
      <c r="N20" s="71"/>
    </row>
    <row r="21" spans="1:14" ht="19.5" customHeight="1" x14ac:dyDescent="0.3">
      <c r="A21" s="79" t="s">
        <v>45</v>
      </c>
      <c r="B21" s="61" t="s">
        <v>14</v>
      </c>
      <c r="C21" s="62"/>
      <c r="D21" s="63">
        <f>D22</f>
        <v>4600000</v>
      </c>
      <c r="E21" s="63">
        <f>E22</f>
        <v>4600000</v>
      </c>
      <c r="F21" s="64">
        <f t="shared" si="0"/>
        <v>0</v>
      </c>
      <c r="G21" s="65"/>
      <c r="H21" s="47"/>
      <c r="I21" s="80"/>
      <c r="J21" s="75" t="s">
        <v>46</v>
      </c>
      <c r="K21" s="58">
        <v>39342720</v>
      </c>
      <c r="L21" s="58">
        <v>39342720</v>
      </c>
      <c r="M21" s="50">
        <f t="shared" si="2"/>
        <v>0</v>
      </c>
      <c r="N21" s="71"/>
    </row>
    <row r="22" spans="1:14" ht="19.5" customHeight="1" x14ac:dyDescent="0.3">
      <c r="A22" s="41"/>
      <c r="B22" s="81" t="s">
        <v>47</v>
      </c>
      <c r="C22" s="43" t="s">
        <v>14</v>
      </c>
      <c r="D22" s="63">
        <f>SUM(D23)</f>
        <v>4600000</v>
      </c>
      <c r="E22" s="63">
        <f>SUM(E23)</f>
        <v>4600000</v>
      </c>
      <c r="F22" s="64">
        <f t="shared" si="0"/>
        <v>0</v>
      </c>
      <c r="G22" s="71"/>
      <c r="H22" s="47"/>
      <c r="I22" s="80"/>
      <c r="J22" s="75" t="s">
        <v>48</v>
      </c>
      <c r="K22" s="58">
        <v>31351600</v>
      </c>
      <c r="L22" s="58">
        <v>31351600</v>
      </c>
      <c r="M22" s="50">
        <f t="shared" si="2"/>
        <v>0</v>
      </c>
      <c r="N22" s="71"/>
    </row>
    <row r="23" spans="1:14" ht="19.5" customHeight="1" x14ac:dyDescent="0.3">
      <c r="A23" s="41"/>
      <c r="B23" s="68"/>
      <c r="C23" s="82" t="s">
        <v>49</v>
      </c>
      <c r="D23" s="54">
        <v>4600000</v>
      </c>
      <c r="E23" s="54">
        <v>4600000</v>
      </c>
      <c r="F23" s="64">
        <f t="shared" si="0"/>
        <v>0</v>
      </c>
      <c r="G23" s="51"/>
      <c r="H23" s="47"/>
      <c r="I23" s="77"/>
      <c r="J23" s="75" t="s">
        <v>50</v>
      </c>
      <c r="K23" s="58">
        <v>20064000</v>
      </c>
      <c r="L23" s="58">
        <v>20064000</v>
      </c>
      <c r="M23" s="50">
        <f t="shared" si="2"/>
        <v>0</v>
      </c>
      <c r="N23" s="71"/>
    </row>
    <row r="24" spans="1:14" ht="19.5" customHeight="1" x14ac:dyDescent="0.3">
      <c r="A24" s="79" t="s">
        <v>51</v>
      </c>
      <c r="B24" s="61" t="s">
        <v>14</v>
      </c>
      <c r="C24" s="62"/>
      <c r="D24" s="63">
        <f>D25</f>
        <v>156060217</v>
      </c>
      <c r="E24" s="63">
        <f>E25</f>
        <v>156060217</v>
      </c>
      <c r="F24" s="45">
        <f t="shared" si="0"/>
        <v>0</v>
      </c>
      <c r="G24" s="65"/>
      <c r="H24" s="60" t="s">
        <v>52</v>
      </c>
      <c r="I24" s="83" t="s">
        <v>14</v>
      </c>
      <c r="J24" s="84"/>
      <c r="K24" s="63">
        <f>K25</f>
        <v>7800000</v>
      </c>
      <c r="L24" s="63">
        <f>L25</f>
        <v>7800000</v>
      </c>
      <c r="M24" s="85">
        <f>L24-K24</f>
        <v>0</v>
      </c>
      <c r="N24" s="71"/>
    </row>
    <row r="25" spans="1:14" ht="19.5" customHeight="1" x14ac:dyDescent="0.3">
      <c r="A25" s="86"/>
      <c r="B25" s="87" t="s">
        <v>53</v>
      </c>
      <c r="C25" s="43" t="s">
        <v>14</v>
      </c>
      <c r="D25" s="44">
        <f>SUM(D26:D28)</f>
        <v>156060217</v>
      </c>
      <c r="E25" s="44">
        <f>SUM(E26:E28)</f>
        <v>156060217</v>
      </c>
      <c r="F25" s="64">
        <f t="shared" si="0"/>
        <v>0</v>
      </c>
      <c r="G25" s="46"/>
      <c r="H25" s="47"/>
      <c r="I25" s="78" t="s">
        <v>54</v>
      </c>
      <c r="J25" s="49" t="s">
        <v>19</v>
      </c>
      <c r="K25" s="44">
        <f>SUM(K26:K28)</f>
        <v>7800000</v>
      </c>
      <c r="L25" s="44">
        <f>SUM(L26:L28)</f>
        <v>7800000</v>
      </c>
      <c r="M25" s="50">
        <f t="shared" ref="M25:M28" si="3">L25-K25</f>
        <v>0</v>
      </c>
      <c r="N25" s="51"/>
    </row>
    <row r="26" spans="1:14" ht="19.5" customHeight="1" x14ac:dyDescent="0.3">
      <c r="A26" s="41"/>
      <c r="B26" s="88"/>
      <c r="C26" s="89" t="s">
        <v>55</v>
      </c>
      <c r="D26" s="63">
        <v>37322919</v>
      </c>
      <c r="E26" s="63">
        <v>37322919</v>
      </c>
      <c r="F26" s="45">
        <f t="shared" si="0"/>
        <v>0</v>
      </c>
      <c r="G26" s="65"/>
      <c r="H26" s="47"/>
      <c r="I26" s="80"/>
      <c r="J26" s="75" t="s">
        <v>56</v>
      </c>
      <c r="K26" s="58">
        <v>0</v>
      </c>
      <c r="L26" s="58">
        <v>0</v>
      </c>
      <c r="M26" s="50">
        <f t="shared" si="3"/>
        <v>0</v>
      </c>
      <c r="N26" s="71"/>
    </row>
    <row r="27" spans="1:14" ht="19.5" customHeight="1" x14ac:dyDescent="0.3">
      <c r="A27" s="41"/>
      <c r="B27" s="88"/>
      <c r="C27" s="89" t="s">
        <v>57</v>
      </c>
      <c r="D27" s="63">
        <v>79457163</v>
      </c>
      <c r="E27" s="63">
        <v>79457163</v>
      </c>
      <c r="F27" s="45">
        <f t="shared" si="0"/>
        <v>0</v>
      </c>
      <c r="G27" s="65"/>
      <c r="H27" s="47"/>
      <c r="I27" s="80"/>
      <c r="J27" s="75" t="s">
        <v>58</v>
      </c>
      <c r="K27" s="58">
        <v>3000000</v>
      </c>
      <c r="L27" s="58">
        <v>3000000</v>
      </c>
      <c r="M27" s="50">
        <f t="shared" si="3"/>
        <v>0</v>
      </c>
      <c r="N27" s="71"/>
    </row>
    <row r="28" spans="1:14" ht="19.5" customHeight="1" x14ac:dyDescent="0.3">
      <c r="A28" s="41"/>
      <c r="B28" s="90"/>
      <c r="C28" s="89" t="s">
        <v>59</v>
      </c>
      <c r="D28" s="63">
        <v>39280135</v>
      </c>
      <c r="E28" s="63">
        <v>39280135</v>
      </c>
      <c r="F28" s="45">
        <f t="shared" si="0"/>
        <v>0</v>
      </c>
      <c r="G28" s="51"/>
      <c r="H28" s="91"/>
      <c r="I28" s="77"/>
      <c r="J28" s="75" t="s">
        <v>60</v>
      </c>
      <c r="K28" s="58">
        <v>4800000</v>
      </c>
      <c r="L28" s="58">
        <v>4800000</v>
      </c>
      <c r="M28" s="50">
        <f t="shared" si="3"/>
        <v>0</v>
      </c>
      <c r="N28" s="71"/>
    </row>
    <row r="29" spans="1:14" ht="19.5" customHeight="1" x14ac:dyDescent="0.3">
      <c r="A29" s="79" t="s">
        <v>61</v>
      </c>
      <c r="B29" s="61" t="s">
        <v>14</v>
      </c>
      <c r="C29" s="62"/>
      <c r="D29" s="63">
        <f>D30</f>
        <v>5328390</v>
      </c>
      <c r="E29" s="63">
        <f>E30</f>
        <v>5352390</v>
      </c>
      <c r="F29" s="64">
        <f t="shared" si="0"/>
        <v>24000</v>
      </c>
      <c r="G29" s="65"/>
      <c r="H29" s="60" t="s">
        <v>62</v>
      </c>
      <c r="I29" s="83" t="s">
        <v>14</v>
      </c>
      <c r="J29" s="84"/>
      <c r="K29" s="63">
        <f>K30</f>
        <v>800998045</v>
      </c>
      <c r="L29" s="63">
        <f>L30</f>
        <v>911304110</v>
      </c>
      <c r="M29" s="85">
        <f>L29-K29</f>
        <v>110306065</v>
      </c>
      <c r="N29" s="71"/>
    </row>
    <row r="30" spans="1:14" ht="19.5" customHeight="1" x14ac:dyDescent="0.3">
      <c r="A30" s="86"/>
      <c r="B30" s="92" t="s">
        <v>63</v>
      </c>
      <c r="C30" s="43" t="s">
        <v>14</v>
      </c>
      <c r="D30" s="44">
        <f>SUM(D31:D32)</f>
        <v>5328390</v>
      </c>
      <c r="E30" s="44">
        <f>SUM(E31:E32)</f>
        <v>5352390</v>
      </c>
      <c r="F30" s="64">
        <f t="shared" si="0"/>
        <v>24000</v>
      </c>
      <c r="G30" s="46"/>
      <c r="H30" s="93"/>
      <c r="I30" s="87" t="s">
        <v>64</v>
      </c>
      <c r="J30" s="49" t="s">
        <v>19</v>
      </c>
      <c r="K30" s="44">
        <f>SUM(K31:K36)</f>
        <v>800998045</v>
      </c>
      <c r="L30" s="44">
        <f>SUM(L31:L36)</f>
        <v>911304110</v>
      </c>
      <c r="M30" s="50">
        <f t="shared" ref="M30:M43" si="4">L30-K30</f>
        <v>110306065</v>
      </c>
      <c r="N30" s="51"/>
    </row>
    <row r="31" spans="1:14" ht="19.5" customHeight="1" x14ac:dyDescent="0.3">
      <c r="A31" s="41"/>
      <c r="B31" s="88"/>
      <c r="C31" s="89" t="s">
        <v>65</v>
      </c>
      <c r="D31" s="54">
        <v>150200</v>
      </c>
      <c r="E31" s="54">
        <v>164200</v>
      </c>
      <c r="F31" s="64">
        <f t="shared" si="0"/>
        <v>14000</v>
      </c>
      <c r="G31" s="51" t="s">
        <v>66</v>
      </c>
      <c r="H31" s="93"/>
      <c r="I31" s="94"/>
      <c r="J31" s="95" t="s">
        <v>67</v>
      </c>
      <c r="K31" s="58">
        <v>7000000</v>
      </c>
      <c r="L31" s="58">
        <v>7000000</v>
      </c>
      <c r="M31" s="50">
        <f t="shared" si="4"/>
        <v>0</v>
      </c>
      <c r="N31" s="96"/>
    </row>
    <row r="32" spans="1:14" ht="19.5" customHeight="1" thickBot="1" x14ac:dyDescent="0.35">
      <c r="A32" s="97"/>
      <c r="B32" s="98"/>
      <c r="C32" s="99" t="s">
        <v>68</v>
      </c>
      <c r="D32" s="100">
        <v>5178190</v>
      </c>
      <c r="E32" s="100">
        <v>5188190</v>
      </c>
      <c r="F32" s="101">
        <f t="shared" si="0"/>
        <v>10000</v>
      </c>
      <c r="G32" s="102" t="s">
        <v>69</v>
      </c>
      <c r="H32" s="93"/>
      <c r="I32" s="94"/>
      <c r="J32" s="95" t="s">
        <v>70</v>
      </c>
      <c r="K32" s="58">
        <v>100000000</v>
      </c>
      <c r="L32" s="58">
        <v>100000000</v>
      </c>
      <c r="M32" s="50">
        <f t="shared" si="4"/>
        <v>0</v>
      </c>
      <c r="N32" s="96"/>
    </row>
    <row r="33" spans="1:14" ht="19.5" customHeight="1" x14ac:dyDescent="0.3">
      <c r="A33" s="41"/>
      <c r="B33" s="103"/>
      <c r="C33" s="103"/>
      <c r="D33" s="104"/>
      <c r="E33" s="104"/>
      <c r="F33" s="105"/>
      <c r="G33" s="106"/>
      <c r="H33" s="93"/>
      <c r="I33" s="94"/>
      <c r="J33" s="75" t="s">
        <v>71</v>
      </c>
      <c r="K33" s="58">
        <v>25000000</v>
      </c>
      <c r="L33" s="58">
        <v>65732526</v>
      </c>
      <c r="M33" s="50">
        <f t="shared" si="4"/>
        <v>40732526</v>
      </c>
      <c r="N33" s="107" t="s">
        <v>72</v>
      </c>
    </row>
    <row r="34" spans="1:14" ht="19.5" customHeight="1" x14ac:dyDescent="0.3">
      <c r="A34" s="41"/>
      <c r="B34" s="103"/>
      <c r="C34" s="103"/>
      <c r="D34" s="104"/>
      <c r="E34" s="104"/>
      <c r="F34" s="105"/>
      <c r="G34" s="106"/>
      <c r="H34" s="93"/>
      <c r="I34" s="94"/>
      <c r="J34" s="75" t="s">
        <v>73</v>
      </c>
      <c r="K34" s="58">
        <v>171100000</v>
      </c>
      <c r="L34" s="58">
        <v>202143477</v>
      </c>
      <c r="M34" s="50">
        <f t="shared" si="4"/>
        <v>31043477</v>
      </c>
      <c r="N34" s="107" t="s">
        <v>74</v>
      </c>
    </row>
    <row r="35" spans="1:14" ht="19.5" customHeight="1" x14ac:dyDescent="0.3">
      <c r="A35" s="41"/>
      <c r="B35" s="103"/>
      <c r="C35" s="103"/>
      <c r="D35" s="104"/>
      <c r="E35" s="104"/>
      <c r="F35" s="105"/>
      <c r="G35" s="106"/>
      <c r="H35" s="93"/>
      <c r="I35" s="94"/>
      <c r="J35" s="108" t="s">
        <v>75</v>
      </c>
      <c r="K35" s="58">
        <v>370527505</v>
      </c>
      <c r="L35" s="58">
        <v>385527505</v>
      </c>
      <c r="M35" s="50">
        <f t="shared" si="4"/>
        <v>15000000</v>
      </c>
      <c r="N35" s="109" t="s">
        <v>76</v>
      </c>
    </row>
    <row r="36" spans="1:14" ht="19.5" customHeight="1" x14ac:dyDescent="0.3">
      <c r="A36" s="41"/>
      <c r="B36" s="103"/>
      <c r="C36" s="103"/>
      <c r="D36" s="104"/>
      <c r="E36" s="104"/>
      <c r="F36" s="105"/>
      <c r="G36" s="106"/>
      <c r="H36" s="93"/>
      <c r="I36" s="110"/>
      <c r="J36" s="111" t="s">
        <v>77</v>
      </c>
      <c r="K36" s="58">
        <v>127370540</v>
      </c>
      <c r="L36" s="58">
        <v>150900602</v>
      </c>
      <c r="M36" s="50">
        <f t="shared" si="4"/>
        <v>23530062</v>
      </c>
      <c r="N36" s="112" t="s">
        <v>78</v>
      </c>
    </row>
    <row r="37" spans="1:14" ht="19.5" customHeight="1" x14ac:dyDescent="0.3">
      <c r="A37" s="41"/>
      <c r="B37" s="113"/>
      <c r="C37" s="113"/>
      <c r="D37" s="113"/>
      <c r="E37" s="113"/>
      <c r="F37" s="113"/>
      <c r="G37" s="114"/>
      <c r="H37" s="115" t="s">
        <v>79</v>
      </c>
      <c r="I37" s="61" t="s">
        <v>14</v>
      </c>
      <c r="J37" s="62"/>
      <c r="K37" s="116">
        <f>K38</f>
        <v>664100</v>
      </c>
      <c r="L37" s="116">
        <f>L38</f>
        <v>1366258</v>
      </c>
      <c r="M37" s="85">
        <f t="shared" si="4"/>
        <v>702158</v>
      </c>
      <c r="N37" s="117"/>
    </row>
    <row r="38" spans="1:14" ht="19.5" customHeight="1" x14ac:dyDescent="0.3">
      <c r="A38" s="113"/>
      <c r="B38" s="113"/>
      <c r="C38" s="113"/>
      <c r="D38" s="113"/>
      <c r="E38" s="113"/>
      <c r="F38" s="113"/>
      <c r="G38" s="114"/>
      <c r="H38" s="47"/>
      <c r="I38" s="78" t="s">
        <v>80</v>
      </c>
      <c r="J38" s="49" t="s">
        <v>19</v>
      </c>
      <c r="K38" s="44">
        <f>SUM(K39)</f>
        <v>664100</v>
      </c>
      <c r="L38" s="44">
        <f>SUM(L39)</f>
        <v>1366258</v>
      </c>
      <c r="M38" s="118">
        <f t="shared" si="4"/>
        <v>702158</v>
      </c>
      <c r="N38" s="51"/>
    </row>
    <row r="39" spans="1:14" ht="19.5" customHeight="1" x14ac:dyDescent="0.3">
      <c r="A39" s="41"/>
      <c r="B39" s="103"/>
      <c r="C39" s="103"/>
      <c r="D39" s="104"/>
      <c r="E39" s="104"/>
      <c r="F39" s="119"/>
      <c r="G39" s="106"/>
      <c r="H39" s="47"/>
      <c r="I39" s="77"/>
      <c r="J39" s="72" t="s">
        <v>81</v>
      </c>
      <c r="K39" s="73">
        <v>664100</v>
      </c>
      <c r="L39" s="116">
        <v>1366258</v>
      </c>
      <c r="M39" s="50">
        <f t="shared" si="4"/>
        <v>702158</v>
      </c>
      <c r="N39" s="107" t="s">
        <v>82</v>
      </c>
    </row>
    <row r="40" spans="1:14" ht="19.5" customHeight="1" x14ac:dyDescent="0.3">
      <c r="A40" s="41"/>
      <c r="B40" s="113"/>
      <c r="C40" s="113"/>
      <c r="D40" s="113"/>
      <c r="E40" s="113"/>
      <c r="F40" s="113"/>
      <c r="G40" s="114"/>
      <c r="H40" s="115" t="s">
        <v>83</v>
      </c>
      <c r="I40" s="61" t="s">
        <v>14</v>
      </c>
      <c r="J40" s="62"/>
      <c r="K40" s="44">
        <f>K41</f>
        <v>124430172</v>
      </c>
      <c r="L40" s="44">
        <f>L41</f>
        <v>28445949</v>
      </c>
      <c r="M40" s="85">
        <f t="shared" si="4"/>
        <v>-95984223</v>
      </c>
      <c r="N40" s="120"/>
    </row>
    <row r="41" spans="1:14" ht="19.5" customHeight="1" x14ac:dyDescent="0.3">
      <c r="A41" s="41"/>
      <c r="B41" s="103"/>
      <c r="C41" s="113"/>
      <c r="D41" s="113"/>
      <c r="E41" s="113"/>
      <c r="F41" s="113"/>
      <c r="G41" s="114"/>
      <c r="H41" s="93"/>
      <c r="I41" s="87" t="s">
        <v>84</v>
      </c>
      <c r="J41" s="49" t="s">
        <v>19</v>
      </c>
      <c r="K41" s="44">
        <f>SUM(K42:K43)</f>
        <v>124430172</v>
      </c>
      <c r="L41" s="44">
        <f>SUM(L42:L43)</f>
        <v>28445949</v>
      </c>
      <c r="M41" s="118">
        <f t="shared" si="4"/>
        <v>-95984223</v>
      </c>
      <c r="N41" s="51"/>
    </row>
    <row r="42" spans="1:14" ht="19.5" customHeight="1" x14ac:dyDescent="0.3">
      <c r="A42" s="41"/>
      <c r="B42" s="103"/>
      <c r="C42" s="121"/>
      <c r="D42" s="104"/>
      <c r="E42" s="104"/>
      <c r="F42" s="119"/>
      <c r="G42" s="106"/>
      <c r="H42" s="93"/>
      <c r="I42" s="94"/>
      <c r="J42" s="75" t="s">
        <v>85</v>
      </c>
      <c r="K42" s="58">
        <v>96000863</v>
      </c>
      <c r="L42" s="122">
        <v>0</v>
      </c>
      <c r="M42" s="50">
        <f t="shared" si="4"/>
        <v>-96000863</v>
      </c>
      <c r="N42" s="123" t="s">
        <v>86</v>
      </c>
    </row>
    <row r="43" spans="1:14" ht="19.5" customHeight="1" thickBot="1" x14ac:dyDescent="0.35">
      <c r="A43" s="41"/>
      <c r="B43" s="124"/>
      <c r="C43" s="113"/>
      <c r="D43" s="113"/>
      <c r="E43" s="113"/>
      <c r="F43" s="113"/>
      <c r="G43" s="114"/>
      <c r="H43" s="125"/>
      <c r="I43" s="126"/>
      <c r="J43" s="75" t="s">
        <v>87</v>
      </c>
      <c r="K43" s="58">
        <v>28429309</v>
      </c>
      <c r="L43" s="127">
        <v>28445949</v>
      </c>
      <c r="M43" s="50">
        <f t="shared" si="4"/>
        <v>16640</v>
      </c>
      <c r="N43" s="128" t="s">
        <v>88</v>
      </c>
    </row>
    <row r="44" spans="1:14" ht="20.100000000000001" customHeight="1" x14ac:dyDescent="0.3"/>
    <row r="45" spans="1:14" ht="20.100000000000001" customHeight="1" x14ac:dyDescent="0.3"/>
    <row r="46" spans="1:14" ht="20.100000000000001" customHeight="1" x14ac:dyDescent="0.3"/>
    <row r="47" spans="1:14" ht="20.100000000000001" customHeight="1" x14ac:dyDescent="0.3"/>
  </sheetData>
  <mergeCells count="18">
    <mergeCell ref="A6:C6"/>
    <mergeCell ref="H6:I6"/>
    <mergeCell ref="H4:H5"/>
    <mergeCell ref="I4:I5"/>
    <mergeCell ref="J4:J5"/>
    <mergeCell ref="K4:K5"/>
    <mergeCell ref="L4:L5"/>
    <mergeCell ref="M4:N4"/>
    <mergeCell ref="A1:N1"/>
    <mergeCell ref="M2:N2"/>
    <mergeCell ref="A3:F3"/>
    <mergeCell ref="H3:N3"/>
    <mergeCell ref="A4:A5"/>
    <mergeCell ref="B4:B5"/>
    <mergeCell ref="C4:C5"/>
    <mergeCell ref="D4:D5"/>
    <mergeCell ref="E4:E5"/>
    <mergeCell ref="F4:G4"/>
  </mergeCells>
  <phoneticPr fontId="4" type="noConversion"/>
  <pageMargins left="0.23622047244094491" right="0.23622047244094491" top="0.35433070866141736" bottom="0.35433070866141736" header="0.11811023622047245" footer="0.11811023622047245"/>
  <pageSetup paperSize="9" scale="62" fitToHeight="0" orientation="landscape" r:id="rId1"/>
  <headerFooter>
    <oddFooter>&amp;L4차 추경예산서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총괄표</vt:lpstr>
      <vt:lpstr>총괄표!Print_Area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2023-12-27T07:27:43Z</cp:lastPrinted>
  <dcterms:created xsi:type="dcterms:W3CDTF">2023-12-27T07:25:46Z</dcterms:created>
  <dcterms:modified xsi:type="dcterms:W3CDTF">2023-12-27T07:29:08Z</dcterms:modified>
</cp:coreProperties>
</file>