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현은미\예산관련\2021년\2021년 결산\"/>
    </mc:Choice>
  </mc:AlternateContent>
  <xr:revisionPtr revIDLastSave="0" documentId="8_{6496767C-36CB-499C-BB4F-6E5C33D6F532}" xr6:coauthVersionLast="36" xr6:coauthVersionMax="36" xr10:uidLastSave="{00000000-0000-0000-0000-000000000000}"/>
  <bookViews>
    <workbookView xWindow="0" yWindow="0" windowWidth="28800" windowHeight="12180" xr2:uid="{5CE2BA40-7561-49EA-A524-2961D8901F09}"/>
  </bookViews>
  <sheets>
    <sheet name="1. 세입결산서" sheetId="1" r:id="rId1"/>
    <sheet name="2.세출결산서" sheetId="2" r:id="rId2"/>
  </sheets>
  <externalReferences>
    <externalReference r:id="rId3"/>
  </externalReferences>
  <definedNames>
    <definedName name="_xlnm.Print_Area" localSheetId="0">'1. 세입결산서'!$A$1:$H$61</definedName>
    <definedName name="_xlnm.Print_Area" localSheetId="1">'2.세출결산서'!$A$1:$H$118</definedName>
    <definedName name="_xlnm.Print_Area">#REF!</definedName>
    <definedName name="_xlnm.Print_Titles" localSheetId="0">'1. 세입결산서'!$2:$4</definedName>
    <definedName name="_xlnm.Print_Titles" localSheetId="1">'2.세출결산서'!$2:$4</definedName>
    <definedName name="_xlnm.Print_Titles">#REF!</definedName>
    <definedName name="희망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4" i="2" l="1"/>
  <c r="G114" i="2"/>
  <c r="F114" i="2"/>
  <c r="H112" i="2"/>
  <c r="G112" i="2"/>
  <c r="G115" i="2" s="1"/>
  <c r="F112" i="2"/>
  <c r="F115" i="2" s="1"/>
  <c r="G108" i="2"/>
  <c r="F108" i="2"/>
  <c r="F109" i="2" s="1"/>
  <c r="E108" i="2"/>
  <c r="E109" i="2" s="1"/>
  <c r="G107" i="2"/>
  <c r="F107" i="2"/>
  <c r="E107" i="2"/>
  <c r="G106" i="2"/>
  <c r="F106" i="2"/>
  <c r="E106" i="2"/>
  <c r="H105" i="2"/>
  <c r="H108" i="2" s="1"/>
  <c r="H109" i="2" s="1"/>
  <c r="H104" i="2"/>
  <c r="G103" i="2"/>
  <c r="F103" i="2"/>
  <c r="E103" i="2"/>
  <c r="H102" i="2"/>
  <c r="H101" i="2"/>
  <c r="H107" i="2" s="1"/>
  <c r="H99" i="2"/>
  <c r="G99" i="2"/>
  <c r="F99" i="2"/>
  <c r="E99" i="2"/>
  <c r="H98" i="2"/>
  <c r="H100" i="2" s="1"/>
  <c r="G98" i="2"/>
  <c r="F98" i="2"/>
  <c r="G97" i="2"/>
  <c r="G100" i="2" s="1"/>
  <c r="F97" i="2"/>
  <c r="F100" i="2" s="1"/>
  <c r="H96" i="2"/>
  <c r="H95" i="2"/>
  <c r="H97" i="2" s="1"/>
  <c r="G94" i="2"/>
  <c r="F94" i="2"/>
  <c r="H93" i="2"/>
  <c r="H94" i="2" s="1"/>
  <c r="E93" i="2"/>
  <c r="H92" i="2"/>
  <c r="E92" i="2"/>
  <c r="E94" i="2" s="1"/>
  <c r="G91" i="2"/>
  <c r="F91" i="2"/>
  <c r="E91" i="2"/>
  <c r="H90" i="2"/>
  <c r="H91" i="2" s="1"/>
  <c r="H89" i="2"/>
  <c r="G87" i="2"/>
  <c r="G88" i="2" s="1"/>
  <c r="F87" i="2"/>
  <c r="F88" i="2" s="1"/>
  <c r="E87" i="2"/>
  <c r="E88" i="2" s="1"/>
  <c r="G86" i="2"/>
  <c r="F86" i="2"/>
  <c r="E86" i="2"/>
  <c r="G85" i="2"/>
  <c r="E85" i="2"/>
  <c r="H84" i="2"/>
  <c r="H83" i="2"/>
  <c r="H85" i="2" s="1"/>
  <c r="G82" i="2"/>
  <c r="F82" i="2"/>
  <c r="E82" i="2"/>
  <c r="H81" i="2"/>
  <c r="H82" i="2" s="1"/>
  <c r="H80" i="2"/>
  <c r="G79" i="2"/>
  <c r="F79" i="2"/>
  <c r="E79" i="2"/>
  <c r="H78" i="2"/>
  <c r="H79" i="2" s="1"/>
  <c r="H77" i="2"/>
  <c r="G76" i="2"/>
  <c r="F76" i="2"/>
  <c r="E76" i="2"/>
  <c r="H75" i="2"/>
  <c r="H76" i="2" s="1"/>
  <c r="H74" i="2"/>
  <c r="G73" i="2"/>
  <c r="F73" i="2"/>
  <c r="E73" i="2"/>
  <c r="H72" i="2"/>
  <c r="H73" i="2" s="1"/>
  <c r="H71" i="2"/>
  <c r="H86" i="2" s="1"/>
  <c r="G69" i="2"/>
  <c r="G70" i="2" s="1"/>
  <c r="F69" i="2"/>
  <c r="F70" i="2" s="1"/>
  <c r="E69" i="2"/>
  <c r="E70" i="2" s="1"/>
  <c r="G68" i="2"/>
  <c r="F68" i="2"/>
  <c r="E68" i="2"/>
  <c r="G67" i="2"/>
  <c r="F67" i="2"/>
  <c r="E67" i="2"/>
  <c r="H66" i="2"/>
  <c r="H67" i="2" s="1"/>
  <c r="H65" i="2"/>
  <c r="G64" i="2"/>
  <c r="F64" i="2"/>
  <c r="E64" i="2"/>
  <c r="H63" i="2"/>
  <c r="H69" i="2" s="1"/>
  <c r="H62" i="2"/>
  <c r="H64" i="2" s="1"/>
  <c r="G57" i="2"/>
  <c r="G60" i="2" s="1"/>
  <c r="F57" i="2"/>
  <c r="F60" i="2" s="1"/>
  <c r="E57" i="2"/>
  <c r="E58" i="2" s="1"/>
  <c r="G56" i="2"/>
  <c r="G59" i="2" s="1"/>
  <c r="G116" i="2" s="1"/>
  <c r="F56" i="2"/>
  <c r="F59" i="2" s="1"/>
  <c r="F116" i="2" s="1"/>
  <c r="E56" i="2"/>
  <c r="F55" i="2"/>
  <c r="E55" i="2"/>
  <c r="H54" i="2"/>
  <c r="H55" i="2" s="1"/>
  <c r="H53" i="2"/>
  <c r="H52" i="2"/>
  <c r="E52" i="2"/>
  <c r="H51" i="2"/>
  <c r="H50" i="2"/>
  <c r="H49" i="2"/>
  <c r="E49" i="2"/>
  <c r="H48" i="2"/>
  <c r="H47" i="2"/>
  <c r="H46" i="2"/>
  <c r="E46" i="2"/>
  <c r="H45" i="2"/>
  <c r="H44" i="2"/>
  <c r="G43" i="2"/>
  <c r="E43" i="2"/>
  <c r="H42" i="2"/>
  <c r="H41" i="2"/>
  <c r="H43" i="2" s="1"/>
  <c r="E40" i="2"/>
  <c r="H39" i="2"/>
  <c r="H57" i="2" s="1"/>
  <c r="H38" i="2"/>
  <c r="H40" i="2" s="1"/>
  <c r="E36" i="2"/>
  <c r="E60" i="2" s="1"/>
  <c r="E35" i="2"/>
  <c r="E59" i="2" s="1"/>
  <c r="E116" i="2" s="1"/>
  <c r="H33" i="2"/>
  <c r="H32" i="2"/>
  <c r="E31" i="2"/>
  <c r="H30" i="2"/>
  <c r="H36" i="2" s="1"/>
  <c r="H29" i="2"/>
  <c r="H35" i="2" s="1"/>
  <c r="E24" i="2"/>
  <c r="E25" i="2" s="1"/>
  <c r="E23" i="2"/>
  <c r="E19" i="2"/>
  <c r="H18" i="2"/>
  <c r="H19" i="2" s="1"/>
  <c r="H17" i="2"/>
  <c r="E16" i="2"/>
  <c r="H15" i="2"/>
  <c r="H16" i="2" s="1"/>
  <c r="H14" i="2"/>
  <c r="E13" i="2"/>
  <c r="H12" i="2"/>
  <c r="H13" i="2" s="1"/>
  <c r="H11" i="2"/>
  <c r="H9" i="2"/>
  <c r="H8" i="2"/>
  <c r="H23" i="2" s="1"/>
  <c r="E7" i="2"/>
  <c r="H6" i="2"/>
  <c r="H7" i="2" s="1"/>
  <c r="H5" i="2"/>
  <c r="G57" i="1"/>
  <c r="F57" i="1"/>
  <c r="E57" i="1"/>
  <c r="G56" i="1"/>
  <c r="G58" i="1" s="1"/>
  <c r="F56" i="1"/>
  <c r="F58" i="1" s="1"/>
  <c r="E56" i="1"/>
  <c r="E58" i="1" s="1"/>
  <c r="G55" i="1"/>
  <c r="F55" i="1"/>
  <c r="E55" i="1"/>
  <c r="H54" i="1"/>
  <c r="H57" i="1" s="1"/>
  <c r="H58" i="1" s="1"/>
  <c r="H53" i="1"/>
  <c r="H56" i="1" s="1"/>
  <c r="F52" i="1"/>
  <c r="E52" i="1"/>
  <c r="F51" i="1"/>
  <c r="E51" i="1"/>
  <c r="H50" i="1"/>
  <c r="G50" i="1"/>
  <c r="G52" i="1" s="1"/>
  <c r="F50" i="1"/>
  <c r="E50" i="1"/>
  <c r="G49" i="1"/>
  <c r="F49" i="1"/>
  <c r="E49" i="1"/>
  <c r="H48" i="1"/>
  <c r="H51" i="1" s="1"/>
  <c r="H52" i="1" s="1"/>
  <c r="H47" i="1"/>
  <c r="G46" i="1"/>
  <c r="F46" i="1"/>
  <c r="E46" i="1"/>
  <c r="H45" i="1"/>
  <c r="H46" i="1" s="1"/>
  <c r="H44" i="1"/>
  <c r="E43" i="1"/>
  <c r="H42" i="1"/>
  <c r="G42" i="1"/>
  <c r="F42" i="1"/>
  <c r="F43" i="1" s="1"/>
  <c r="G41" i="1"/>
  <c r="G43" i="1" s="1"/>
  <c r="G40" i="1"/>
  <c r="F40" i="1"/>
  <c r="E40" i="1"/>
  <c r="H39" i="1"/>
  <c r="H40" i="1" s="1"/>
  <c r="H38" i="1"/>
  <c r="G37" i="1"/>
  <c r="F37" i="1"/>
  <c r="E37" i="1"/>
  <c r="H36" i="1"/>
  <c r="H35" i="1"/>
  <c r="H37" i="1" s="1"/>
  <c r="E34" i="1"/>
  <c r="H33" i="1"/>
  <c r="G33" i="1"/>
  <c r="G34" i="1" s="1"/>
  <c r="G32" i="1"/>
  <c r="F32" i="1"/>
  <c r="F34" i="1" s="1"/>
  <c r="E32" i="1"/>
  <c r="G31" i="1"/>
  <c r="F31" i="1"/>
  <c r="E31" i="1"/>
  <c r="H30" i="1"/>
  <c r="H31" i="1" s="1"/>
  <c r="H29" i="1"/>
  <c r="G28" i="1"/>
  <c r="F28" i="1"/>
  <c r="E28" i="1"/>
  <c r="H27" i="1"/>
  <c r="H28" i="1" s="1"/>
  <c r="H26" i="1"/>
  <c r="G24" i="1"/>
  <c r="G60" i="1" s="1"/>
  <c r="F24" i="1"/>
  <c r="F60" i="1" s="1"/>
  <c r="F61" i="1" s="1"/>
  <c r="E24" i="1"/>
  <c r="E60" i="1" s="1"/>
  <c r="E61" i="1" s="1"/>
  <c r="G23" i="1"/>
  <c r="G25" i="1" s="1"/>
  <c r="F23" i="1"/>
  <c r="F25" i="1" s="1"/>
  <c r="E23" i="1"/>
  <c r="H22" i="1"/>
  <c r="G22" i="1"/>
  <c r="F22" i="1"/>
  <c r="E22" i="1"/>
  <c r="G19" i="1"/>
  <c r="F19" i="1"/>
  <c r="E19" i="1"/>
  <c r="H18" i="1"/>
  <c r="H19" i="1" s="1"/>
  <c r="H17" i="1"/>
  <c r="G16" i="1"/>
  <c r="F16" i="1"/>
  <c r="E16" i="1"/>
  <c r="H15" i="1"/>
  <c r="H16" i="1" s="1"/>
  <c r="H14" i="1"/>
  <c r="G13" i="1"/>
  <c r="F13" i="1"/>
  <c r="E13" i="1"/>
  <c r="H12" i="1"/>
  <c r="H24" i="1" s="1"/>
  <c r="H25" i="1" s="1"/>
  <c r="H11" i="1"/>
  <c r="H23" i="1" s="1"/>
  <c r="G9" i="1"/>
  <c r="F9" i="1"/>
  <c r="E9" i="1"/>
  <c r="H8" i="1"/>
  <c r="G8" i="1"/>
  <c r="G10" i="1" s="1"/>
  <c r="F8" i="1"/>
  <c r="F59" i="1" s="1"/>
  <c r="E8" i="1"/>
  <c r="E59" i="1" s="1"/>
  <c r="G7" i="1"/>
  <c r="F7" i="1"/>
  <c r="E7" i="1"/>
  <c r="H6" i="1"/>
  <c r="H9" i="1" s="1"/>
  <c r="H5" i="1"/>
  <c r="H43" i="1" l="1"/>
  <c r="G61" i="2"/>
  <c r="G117" i="2"/>
  <c r="E117" i="2"/>
  <c r="E118" i="2" s="1"/>
  <c r="E61" i="2"/>
  <c r="F117" i="2"/>
  <c r="F118" i="2" s="1"/>
  <c r="F61" i="2"/>
  <c r="H58" i="2"/>
  <c r="H37" i="2"/>
  <c r="G59" i="1"/>
  <c r="G61" i="1" s="1"/>
  <c r="H10" i="2"/>
  <c r="H24" i="2"/>
  <c r="H25" i="2" s="1"/>
  <c r="H56" i="2"/>
  <c r="H59" i="2" s="1"/>
  <c r="H116" i="2" s="1"/>
  <c r="H68" i="2"/>
  <c r="H70" i="2" s="1"/>
  <c r="H103" i="2"/>
  <c r="H55" i="1"/>
  <c r="H60" i="1"/>
  <c r="E37" i="2"/>
  <c r="H87" i="2"/>
  <c r="H88" i="2" s="1"/>
  <c r="E10" i="1"/>
  <c r="H49" i="1"/>
  <c r="F10" i="1"/>
  <c r="H13" i="1"/>
  <c r="H32" i="1"/>
  <c r="H59" i="1" s="1"/>
  <c r="H41" i="1"/>
  <c r="E25" i="1"/>
  <c r="H31" i="2"/>
  <c r="F58" i="2"/>
  <c r="H106" i="2"/>
  <c r="H7" i="1"/>
  <c r="G58" i="2"/>
  <c r="H61" i="1" l="1"/>
  <c r="H10" i="1"/>
  <c r="H60" i="2"/>
  <c r="H34" i="1"/>
  <c r="G120" i="2"/>
  <c r="G118" i="2"/>
  <c r="H117" i="2" l="1"/>
  <c r="H61" i="2"/>
  <c r="H118" i="2" l="1"/>
  <c r="I11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F3" authorId="0" shapeId="0" xr:uid="{657CB772-5460-4056-8364-244DB72B212D}">
      <text>
        <r>
          <rPr>
            <sz val="9"/>
            <color rgb="FF000000"/>
            <rFont val="Tahoma"/>
            <family val="2"/>
          </rPr>
          <t>=</t>
        </r>
        <r>
          <rPr>
            <sz val="9"/>
            <color rgb="FF000000"/>
            <rFont val="돋움"/>
            <family val="3"/>
            <charset val="129"/>
          </rPr>
          <t xml:space="preserve">법인전입금
</t>
        </r>
        <r>
          <rPr>
            <sz val="9"/>
            <color rgb="FF000000"/>
            <rFont val="Tahoma"/>
            <family val="2"/>
          </rPr>
          <t>=</t>
        </r>
        <r>
          <rPr>
            <sz val="9"/>
            <color rgb="FF000000"/>
            <rFont val="돋움"/>
            <family val="3"/>
            <charset val="129"/>
          </rPr>
          <t>기타잡수입</t>
        </r>
      </text>
    </comment>
  </commentList>
</comments>
</file>

<file path=xl/sharedStrings.xml><?xml version="1.0" encoding="utf-8"?>
<sst xmlns="http://schemas.openxmlformats.org/spreadsheetml/2006/main" count="392" uniqueCount="69">
  <si>
    <t>2021년 북부희망케어센터 세입결산서</t>
    <phoneticPr fontId="4" type="noConversion"/>
  </si>
  <si>
    <t>(단위 :  원)</t>
  </si>
  <si>
    <t>과     목</t>
  </si>
  <si>
    <t>구분</t>
  </si>
  <si>
    <t>정부보조금</t>
  </si>
  <si>
    <t>시설부담금</t>
  </si>
  <si>
    <t>후원금</t>
  </si>
  <si>
    <t>계</t>
  </si>
  <si>
    <t>관</t>
  </si>
  <si>
    <t>항</t>
  </si>
  <si>
    <t>목</t>
  </si>
  <si>
    <t>사업수입</t>
  </si>
  <si>
    <t>예산</t>
  </si>
  <si>
    <t>결산</t>
  </si>
  <si>
    <t>증감</t>
  </si>
  <si>
    <t>합계</t>
  </si>
  <si>
    <t>보조금수입</t>
  </si>
  <si>
    <t>국고보조금</t>
    <phoneticPr fontId="4" type="noConversion"/>
  </si>
  <si>
    <t>시도보조금</t>
    <phoneticPr fontId="4" type="noConversion"/>
  </si>
  <si>
    <t>시군구보조금</t>
  </si>
  <si>
    <t>기타보조금</t>
  </si>
  <si>
    <t>후원금수입</t>
  </si>
  <si>
    <t>지정후원금</t>
  </si>
  <si>
    <t>비지정후원금</t>
  </si>
  <si>
    <t>전입금</t>
  </si>
  <si>
    <t>전입금
(후원금)</t>
  </si>
  <si>
    <t>잡수입</t>
  </si>
  <si>
    <t>기타예금
이자수입</t>
  </si>
  <si>
    <t>이월금</t>
  </si>
  <si>
    <t>총     계</t>
  </si>
  <si>
    <t>2021년 북부희망케어센터 세출결산서</t>
    <phoneticPr fontId="4" type="noConversion"/>
  </si>
  <si>
    <t>사무비</t>
  </si>
  <si>
    <t>인건비</t>
  </si>
  <si>
    <t>급여</t>
  </si>
  <si>
    <t>-</t>
    <phoneticPr fontId="4" type="noConversion"/>
  </si>
  <si>
    <t>상여금</t>
  </si>
  <si>
    <t>제수당</t>
  </si>
  <si>
    <t>퇴직금 및 
퇴직적립금</t>
  </si>
  <si>
    <t>사회보험
부담비용</t>
  </si>
  <si>
    <t>기타후생경비</t>
  </si>
  <si>
    <t>업무추진비</t>
  </si>
  <si>
    <t>직책보조비</t>
  </si>
  <si>
    <t>회의진행비</t>
  </si>
  <si>
    <t>기관운영비</t>
  </si>
  <si>
    <t>운영비</t>
  </si>
  <si>
    <t>여비</t>
  </si>
  <si>
    <t>수용비 및 수수료</t>
  </si>
  <si>
    <t>공공요금</t>
  </si>
  <si>
    <t>제세공과금</t>
  </si>
  <si>
    <t>차량비</t>
  </si>
  <si>
    <t>기타운영비</t>
  </si>
  <si>
    <t>재산조성비</t>
  </si>
  <si>
    <t>시설비</t>
  </si>
  <si>
    <t>자산취득비</t>
  </si>
  <si>
    <t>시설장비유지비</t>
  </si>
  <si>
    <t>합  계</t>
  </si>
  <si>
    <t>사업비</t>
  </si>
  <si>
    <t>지역사회보호사업비</t>
  </si>
  <si>
    <t>지역사회조직사업비</t>
  </si>
  <si>
    <t>사회문화사업비</t>
    <phoneticPr fontId="4" type="noConversion"/>
  </si>
  <si>
    <t>특화서비스사업</t>
    <phoneticPr fontId="4" type="noConversion"/>
  </si>
  <si>
    <t>교육훈련비</t>
    <phoneticPr fontId="4" type="noConversion"/>
  </si>
  <si>
    <t>과년도지출</t>
  </si>
  <si>
    <t>잡지출</t>
  </si>
  <si>
    <t>예비비및기타</t>
    <phoneticPr fontId="4" type="noConversion"/>
  </si>
  <si>
    <t>예비비</t>
  </si>
  <si>
    <t>반환금</t>
  </si>
  <si>
    <t>차기이월금</t>
    <phoneticPr fontId="4" type="noConversion"/>
  </si>
  <si>
    <t xml:space="preserve"> 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</si>
</sst>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[&gt;=0]###,###;[&lt;0]&quot;△&quot;###,###;General"/>
    <numFmt numFmtId="177" formatCode="#,##0_);[Red]\(#,##0\)"/>
  </numFmts>
  <fonts count="23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돋움"/>
      <family val="3"/>
      <charset val="129"/>
    </font>
    <font>
      <b/>
      <sz val="24"/>
      <color rgb="FF000000"/>
      <name val="HY헤드라인M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8"/>
      <color rgb="FF000000"/>
      <name val="맑은 고딕"/>
      <family val="3"/>
      <charset val="129"/>
    </font>
    <font>
      <sz val="16"/>
      <color rgb="FF000000"/>
      <name val="굴림"/>
      <family val="3"/>
      <charset val="129"/>
    </font>
    <font>
      <sz val="9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</font>
    <font>
      <sz val="9"/>
      <color rgb="FF000000"/>
      <name val="굴림"/>
      <family val="3"/>
      <charset val="129"/>
    </font>
    <font>
      <b/>
      <sz val="10"/>
      <color rgb="FF000000"/>
      <name val="맑은 고딕"/>
      <family val="3"/>
      <charset val="129"/>
    </font>
    <font>
      <b/>
      <sz val="9"/>
      <color rgb="FF000000"/>
      <name val="굴림"/>
      <family val="3"/>
      <charset val="129"/>
    </font>
    <font>
      <sz val="10"/>
      <color rgb="FF000000"/>
      <name val="바탕"/>
      <family val="1"/>
      <charset val="129"/>
    </font>
    <font>
      <sz val="10"/>
      <name val="맑은 고딕"/>
      <family val="3"/>
      <charset val="129"/>
    </font>
    <font>
      <sz val="10"/>
      <color rgb="FF000000"/>
      <name val="돋움"/>
      <family val="3"/>
      <charset val="129"/>
    </font>
    <font>
      <b/>
      <sz val="11"/>
      <color rgb="FF000000"/>
      <name val="돋움"/>
      <family val="3"/>
      <charset val="129"/>
    </font>
    <font>
      <sz val="9"/>
      <color rgb="FF000000"/>
      <name val="Tahoma"/>
      <family val="2"/>
    </font>
    <font>
      <sz val="9"/>
      <color rgb="FF000000"/>
      <name val="돋움"/>
      <family val="3"/>
      <charset val="129"/>
    </font>
    <font>
      <b/>
      <sz val="9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0"/>
      <color rgb="FF000000"/>
      <name val="함초롬바탕"/>
      <family val="1"/>
      <charset val="129"/>
    </font>
    <font>
      <sz val="10"/>
      <color rgb="FF000000"/>
      <name val="Arial"/>
      <family val="2"/>
    </font>
    <font>
      <sz val="11"/>
      <color rgb="FFFF0000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41" fontId="1" fillId="0" borderId="0"/>
    <xf numFmtId="0" fontId="1" fillId="0" borderId="0"/>
    <xf numFmtId="0" fontId="19" fillId="0" borderId="0">
      <alignment vertical="center"/>
    </xf>
    <xf numFmtId="0" fontId="19" fillId="0" borderId="0">
      <alignment vertical="center"/>
    </xf>
    <xf numFmtId="0" fontId="21" fillId="0" borderId="0"/>
  </cellStyleXfs>
  <cellXfs count="199">
    <xf numFmtId="0" fontId="0" fillId="0" borderId="0" xfId="0">
      <alignment vertical="center"/>
    </xf>
    <xf numFmtId="0" fontId="2" fillId="0" borderId="0" xfId="1" applyNumberFormat="1" applyFont="1" applyFill="1" applyAlignment="1">
      <alignment horizontal="center" vertical="center" wrapText="1"/>
    </xf>
    <xf numFmtId="0" fontId="5" fillId="0" borderId="0" xfId="1" applyNumberFormat="1" applyFont="1" applyFill="1" applyAlignment="1">
      <alignment horizontal="center" vertical="center"/>
    </xf>
    <xf numFmtId="0" fontId="6" fillId="0" borderId="0" xfId="1" applyNumberFormat="1" applyFont="1">
      <alignment vertical="center"/>
    </xf>
    <xf numFmtId="0" fontId="6" fillId="0" borderId="0" xfId="1" applyNumberFormat="1" applyFont="1" applyBorder="1">
      <alignment vertical="center"/>
    </xf>
    <xf numFmtId="0" fontId="7" fillId="0" borderId="0" xfId="1" applyNumberFormat="1" applyFont="1" applyFill="1">
      <alignment vertical="center"/>
    </xf>
    <xf numFmtId="0" fontId="7" fillId="0" borderId="0" xfId="1" applyNumberFormat="1" applyFont="1" applyFill="1" applyAlignment="1">
      <alignment horizontal="center" vertical="center"/>
    </xf>
    <xf numFmtId="41" fontId="8" fillId="0" borderId="0" xfId="2" applyNumberFormat="1" applyFont="1" applyFill="1" applyBorder="1" applyAlignment="1">
      <alignment horizontal="right" vertical="top"/>
    </xf>
    <xf numFmtId="0" fontId="9" fillId="0" borderId="0" xfId="1" applyNumberFormat="1" applyFont="1">
      <alignment vertical="center"/>
    </xf>
    <xf numFmtId="0" fontId="9" fillId="0" borderId="0" xfId="1" applyNumberFormat="1" applyFont="1" applyBorder="1">
      <alignment vertical="center"/>
    </xf>
    <xf numFmtId="0" fontId="10" fillId="2" borderId="1" xfId="1" applyNumberFormat="1" applyFont="1" applyFill="1" applyBorder="1" applyAlignment="1">
      <alignment horizontal="center" vertical="center"/>
    </xf>
    <xf numFmtId="0" fontId="10" fillId="2" borderId="2" xfId="1" applyNumberFormat="1" applyFont="1" applyFill="1" applyBorder="1" applyAlignment="1">
      <alignment horizontal="center" vertical="center"/>
    </xf>
    <xf numFmtId="0" fontId="10" fillId="2" borderId="3" xfId="1" applyNumberFormat="1" applyFont="1" applyFill="1" applyBorder="1" applyAlignment="1">
      <alignment horizontal="center" vertical="center"/>
    </xf>
    <xf numFmtId="41" fontId="10" fillId="2" borderId="4" xfId="2" applyNumberFormat="1" applyFont="1" applyFill="1" applyBorder="1" applyAlignment="1">
      <alignment horizontal="center" vertical="center"/>
    </xf>
    <xf numFmtId="0" fontId="11" fillId="0" borderId="0" xfId="1" applyNumberFormat="1" applyFont="1">
      <alignment vertical="center"/>
    </xf>
    <xf numFmtId="0" fontId="11" fillId="0" borderId="0" xfId="1" applyNumberFormat="1" applyFont="1" applyBorder="1">
      <alignment vertical="center"/>
    </xf>
    <xf numFmtId="0" fontId="10" fillId="2" borderId="5" xfId="1" applyNumberFormat="1" applyFont="1" applyFill="1" applyBorder="1" applyAlignment="1">
      <alignment horizontal="center" vertical="center"/>
    </xf>
    <xf numFmtId="0" fontId="10" fillId="2" borderId="6" xfId="1" applyNumberFormat="1" applyFont="1" applyFill="1" applyBorder="1" applyAlignment="1">
      <alignment horizontal="center" vertical="center" shrinkToFit="1"/>
    </xf>
    <xf numFmtId="0" fontId="10" fillId="2" borderId="7" xfId="1" applyNumberFormat="1" applyFont="1" applyFill="1" applyBorder="1" applyAlignment="1">
      <alignment horizontal="center" vertical="center"/>
    </xf>
    <xf numFmtId="41" fontId="10" fillId="2" borderId="8" xfId="2" applyNumberFormat="1" applyFont="1" applyFill="1" applyBorder="1" applyAlignment="1">
      <alignment horizontal="center" vertical="center"/>
    </xf>
    <xf numFmtId="0" fontId="10" fillId="0" borderId="9" xfId="1" applyNumberFormat="1" applyFont="1" applyFill="1" applyBorder="1" applyAlignment="1">
      <alignment horizontal="left" vertical="center"/>
    </xf>
    <xf numFmtId="0" fontId="10" fillId="0" borderId="10" xfId="1" applyNumberFormat="1" applyFont="1" applyFill="1" applyBorder="1" applyAlignment="1">
      <alignment horizontal="left" vertical="center" wrapText="1" shrinkToFit="1"/>
    </xf>
    <xf numFmtId="0" fontId="10" fillId="0" borderId="10" xfId="1" applyNumberFormat="1" applyFont="1" applyFill="1" applyBorder="1" applyAlignment="1">
      <alignment horizontal="center" vertical="center" shrinkToFit="1"/>
    </xf>
    <xf numFmtId="0" fontId="10" fillId="0" borderId="11" xfId="1" applyNumberFormat="1" applyFont="1" applyFill="1" applyBorder="1" applyAlignment="1">
      <alignment horizontal="center" vertical="center"/>
    </xf>
    <xf numFmtId="41" fontId="8" fillId="0" borderId="11" xfId="2" applyNumberFormat="1" applyFont="1" applyFill="1" applyBorder="1" applyAlignment="1">
      <alignment horizontal="right" vertical="center"/>
    </xf>
    <xf numFmtId="41" fontId="8" fillId="0" borderId="12" xfId="2" applyNumberFormat="1" applyFont="1" applyFill="1" applyBorder="1" applyAlignment="1">
      <alignment horizontal="right" vertical="center"/>
    </xf>
    <xf numFmtId="0" fontId="9" fillId="0" borderId="0" xfId="1" applyNumberFormat="1" applyFont="1" applyFill="1">
      <alignment vertical="center"/>
    </xf>
    <xf numFmtId="0" fontId="10" fillId="0" borderId="13" xfId="1" applyNumberFormat="1" applyFont="1" applyFill="1" applyBorder="1" applyAlignment="1">
      <alignment horizontal="center" vertical="center"/>
    </xf>
    <xf numFmtId="41" fontId="8" fillId="0" borderId="13" xfId="2" applyNumberFormat="1" applyFont="1" applyFill="1" applyBorder="1" applyAlignment="1">
      <alignment horizontal="right" vertical="center"/>
    </xf>
    <xf numFmtId="41" fontId="8" fillId="0" borderId="14" xfId="2" applyNumberFormat="1" applyFont="1" applyFill="1" applyBorder="1" applyAlignment="1">
      <alignment horizontal="right" vertical="center"/>
    </xf>
    <xf numFmtId="0" fontId="10" fillId="0" borderId="11" xfId="1" applyNumberFormat="1" applyFont="1" applyFill="1" applyBorder="1" applyAlignment="1">
      <alignment horizontal="center" vertical="center" shrinkToFit="1"/>
    </xf>
    <xf numFmtId="41" fontId="8" fillId="0" borderId="13" xfId="1" quotePrefix="1" applyNumberFormat="1" applyFont="1" applyFill="1" applyBorder="1" applyAlignment="1">
      <alignment horizontal="right" vertical="center" shrinkToFit="1"/>
    </xf>
    <xf numFmtId="41" fontId="8" fillId="0" borderId="14" xfId="1" quotePrefix="1" applyNumberFormat="1" applyFont="1" applyFill="1" applyBorder="1" applyAlignment="1">
      <alignment horizontal="right" vertical="center" shrinkToFit="1"/>
    </xf>
    <xf numFmtId="0" fontId="10" fillId="0" borderId="15" xfId="1" applyNumberFormat="1" applyFont="1" applyFill="1" applyBorder="1" applyAlignment="1">
      <alignment horizontal="left" vertical="center"/>
    </xf>
    <xf numFmtId="0" fontId="10" fillId="0" borderId="16" xfId="1" applyNumberFormat="1" applyFont="1" applyFill="1" applyBorder="1" applyAlignment="1">
      <alignment horizontal="left" vertical="center" wrapText="1" shrinkToFit="1"/>
    </xf>
    <xf numFmtId="176" fontId="8" fillId="0" borderId="11" xfId="2" applyNumberFormat="1" applyFont="1" applyFill="1" applyBorder="1" applyAlignment="1">
      <alignment horizontal="right" vertical="center"/>
    </xf>
    <xf numFmtId="176" fontId="8" fillId="0" borderId="12" xfId="2" applyNumberFormat="1" applyFont="1" applyFill="1" applyBorder="1" applyAlignment="1">
      <alignment horizontal="right" vertical="center"/>
    </xf>
    <xf numFmtId="3" fontId="12" fillId="0" borderId="0" xfId="3" applyNumberFormat="1" applyFont="1" applyAlignment="1">
      <alignment horizontal="right" vertical="center"/>
    </xf>
    <xf numFmtId="176" fontId="8" fillId="0" borderId="13" xfId="2" applyNumberFormat="1" applyFont="1" applyFill="1" applyBorder="1" applyAlignment="1">
      <alignment horizontal="right" vertical="center"/>
    </xf>
    <xf numFmtId="176" fontId="8" fillId="0" borderId="14" xfId="2" applyNumberFormat="1" applyFont="1" applyFill="1" applyBorder="1" applyAlignment="1">
      <alignment horizontal="right" vertical="center"/>
    </xf>
    <xf numFmtId="176" fontId="8" fillId="0" borderId="13" xfId="1" quotePrefix="1" applyNumberFormat="1" applyFont="1" applyFill="1" applyBorder="1" applyAlignment="1">
      <alignment horizontal="right" vertical="center" shrinkToFit="1"/>
    </xf>
    <xf numFmtId="176" fontId="8" fillId="0" borderId="14" xfId="1" quotePrefix="1" applyNumberFormat="1" applyFont="1" applyFill="1" applyBorder="1" applyAlignment="1">
      <alignment horizontal="right" vertical="center" shrinkToFit="1"/>
    </xf>
    <xf numFmtId="0" fontId="10" fillId="0" borderId="16" xfId="1" applyNumberFormat="1" applyFont="1" applyFill="1" applyBorder="1" applyAlignment="1">
      <alignment horizontal="center" vertical="center" shrinkToFit="1"/>
    </xf>
    <xf numFmtId="3" fontId="9" fillId="0" borderId="0" xfId="1" applyNumberFormat="1" applyFont="1" applyFill="1">
      <alignment vertical="center"/>
    </xf>
    <xf numFmtId="0" fontId="10" fillId="0" borderId="13" xfId="1" applyNumberFormat="1" applyFont="1" applyFill="1" applyBorder="1" applyAlignment="1">
      <alignment horizontal="center" vertical="center" shrinkToFit="1"/>
    </xf>
    <xf numFmtId="0" fontId="10" fillId="3" borderId="16" xfId="1" applyNumberFormat="1" applyFont="1" applyFill="1" applyBorder="1" applyAlignment="1">
      <alignment horizontal="center" vertical="center" shrinkToFit="1"/>
    </xf>
    <xf numFmtId="176" fontId="8" fillId="0" borderId="13" xfId="1" applyNumberFormat="1" applyFont="1" applyFill="1" applyBorder="1" applyAlignment="1">
      <alignment horizontal="right" vertical="center" shrinkToFit="1"/>
    </xf>
    <xf numFmtId="41" fontId="8" fillId="0" borderId="13" xfId="1" applyNumberFormat="1" applyFont="1" applyFill="1" applyBorder="1" applyAlignment="1">
      <alignment horizontal="right" vertical="center" shrinkToFit="1"/>
    </xf>
    <xf numFmtId="176" fontId="8" fillId="0" borderId="14" xfId="1" applyNumberFormat="1" applyFont="1" applyFill="1" applyBorder="1" applyAlignment="1">
      <alignment horizontal="right" vertical="center" shrinkToFit="1"/>
    </xf>
    <xf numFmtId="0" fontId="10" fillId="3" borderId="10" xfId="1" applyNumberFormat="1" applyFont="1" applyFill="1" applyBorder="1" applyAlignment="1">
      <alignment horizontal="center" vertical="center" shrinkToFit="1"/>
    </xf>
    <xf numFmtId="0" fontId="10" fillId="0" borderId="17" xfId="1" applyNumberFormat="1" applyFont="1" applyFill="1" applyBorder="1" applyAlignment="1">
      <alignment horizontal="left" vertical="center"/>
    </xf>
    <xf numFmtId="0" fontId="10" fillId="0" borderId="11" xfId="1" applyNumberFormat="1" applyFont="1" applyFill="1" applyBorder="1" applyAlignment="1">
      <alignment horizontal="left" vertical="center" wrapText="1" shrinkToFit="1"/>
    </xf>
    <xf numFmtId="0" fontId="10" fillId="3" borderId="11" xfId="1" applyNumberFormat="1" applyFont="1" applyFill="1" applyBorder="1" applyAlignment="1">
      <alignment horizontal="center" vertical="center" shrinkToFit="1"/>
    </xf>
    <xf numFmtId="0" fontId="10" fillId="0" borderId="16" xfId="1" applyNumberFormat="1" applyFont="1" applyFill="1" applyBorder="1" applyAlignment="1">
      <alignment horizontal="left" vertical="center" shrinkToFit="1"/>
    </xf>
    <xf numFmtId="0" fontId="10" fillId="0" borderId="10" xfId="1" applyNumberFormat="1" applyFont="1" applyFill="1" applyBorder="1" applyAlignment="1">
      <alignment horizontal="left" vertical="center" shrinkToFit="1"/>
    </xf>
    <xf numFmtId="41" fontId="8" fillId="0" borderId="0" xfId="3" applyNumberFormat="1" applyFont="1" applyFill="1" applyBorder="1" applyAlignment="1">
      <alignment horizontal="right" vertical="center"/>
    </xf>
    <xf numFmtId="176" fontId="8" fillId="0" borderId="0" xfId="3" applyNumberFormat="1" applyFont="1" applyFill="1" applyBorder="1" applyAlignment="1">
      <alignment horizontal="right" vertical="center"/>
    </xf>
    <xf numFmtId="177" fontId="9" fillId="0" borderId="0" xfId="1" applyNumberFormat="1" applyFont="1" applyFill="1">
      <alignment vertical="center"/>
    </xf>
    <xf numFmtId="41" fontId="9" fillId="0" borderId="0" xfId="1" applyNumberFormat="1" applyFont="1" applyFill="1">
      <alignment vertical="center"/>
    </xf>
    <xf numFmtId="0" fontId="10" fillId="0" borderId="11" xfId="1" applyNumberFormat="1" applyFont="1" applyFill="1" applyBorder="1" applyAlignment="1">
      <alignment horizontal="left" vertical="center" shrinkToFit="1"/>
    </xf>
    <xf numFmtId="41" fontId="8" fillId="0" borderId="13" xfId="3" applyNumberFormat="1" applyFont="1" applyFill="1" applyBorder="1" applyAlignment="1">
      <alignment horizontal="right" vertical="center"/>
    </xf>
    <xf numFmtId="0" fontId="10" fillId="0" borderId="10" xfId="1" applyNumberFormat="1" applyFont="1" applyFill="1" applyBorder="1" applyAlignment="1">
      <alignment horizontal="center" vertical="center" wrapText="1" shrinkToFit="1"/>
    </xf>
    <xf numFmtId="41" fontId="8" fillId="0" borderId="11" xfId="3" applyNumberFormat="1" applyFont="1" applyFill="1" applyBorder="1" applyAlignment="1">
      <alignment horizontal="right" vertical="center"/>
    </xf>
    <xf numFmtId="0" fontId="10" fillId="0" borderId="9" xfId="1" applyNumberFormat="1" applyFont="1" applyFill="1" applyBorder="1" applyAlignment="1">
      <alignment horizontal="left" vertical="center"/>
    </xf>
    <xf numFmtId="0" fontId="10" fillId="0" borderId="10" xfId="1" applyNumberFormat="1" applyFont="1" applyFill="1" applyBorder="1" applyAlignment="1">
      <alignment horizontal="left" vertical="center" shrinkToFit="1"/>
    </xf>
    <xf numFmtId="0" fontId="10" fillId="0" borderId="17" xfId="1" applyNumberFormat="1" applyFont="1" applyFill="1" applyBorder="1" applyAlignment="1">
      <alignment horizontal="left" vertical="center"/>
    </xf>
    <xf numFmtId="0" fontId="10" fillId="0" borderId="11" xfId="1" applyNumberFormat="1" applyFont="1" applyFill="1" applyBorder="1" applyAlignment="1">
      <alignment horizontal="left" vertical="center" shrinkToFit="1"/>
    </xf>
    <xf numFmtId="0" fontId="10" fillId="3" borderId="15" xfId="1" applyNumberFormat="1" applyFont="1" applyFill="1" applyBorder="1" applyAlignment="1">
      <alignment horizontal="left" vertical="center"/>
    </xf>
    <xf numFmtId="0" fontId="10" fillId="3" borderId="16" xfId="1" applyNumberFormat="1" applyFont="1" applyFill="1" applyBorder="1" applyAlignment="1">
      <alignment horizontal="left" vertical="center" shrinkToFit="1"/>
    </xf>
    <xf numFmtId="0" fontId="10" fillId="0" borderId="13" xfId="1" applyNumberFormat="1" applyFont="1" applyFill="1" applyBorder="1" applyAlignment="1">
      <alignment horizontal="center" vertical="center" wrapText="1" shrinkToFit="1"/>
    </xf>
    <xf numFmtId="0" fontId="10" fillId="3" borderId="9" xfId="1" applyNumberFormat="1" applyFont="1" applyFill="1" applyBorder="1" applyAlignment="1">
      <alignment horizontal="left" vertical="center"/>
    </xf>
    <xf numFmtId="0" fontId="10" fillId="3" borderId="10" xfId="1" applyNumberFormat="1" applyFont="1" applyFill="1" applyBorder="1" applyAlignment="1">
      <alignment horizontal="left" vertical="center" shrinkToFit="1"/>
    </xf>
    <xf numFmtId="41" fontId="13" fillId="0" borderId="13" xfId="2" applyNumberFormat="1" applyFont="1" applyFill="1" applyBorder="1" applyAlignment="1">
      <alignment horizontal="right" vertical="center"/>
    </xf>
    <xf numFmtId="41" fontId="13" fillId="0" borderId="13" xfId="1" quotePrefix="1" applyNumberFormat="1" applyFont="1" applyFill="1" applyBorder="1" applyAlignment="1">
      <alignment horizontal="right" vertical="center" shrinkToFit="1"/>
    </xf>
    <xf numFmtId="176" fontId="8" fillId="0" borderId="13" xfId="3" applyNumberFormat="1" applyFont="1" applyFill="1" applyBorder="1" applyAlignment="1">
      <alignment horizontal="right" vertical="center"/>
    </xf>
    <xf numFmtId="0" fontId="10" fillId="0" borderId="18" xfId="1" applyNumberFormat="1" applyFont="1" applyFill="1" applyBorder="1" applyAlignment="1">
      <alignment horizontal="center" vertical="center"/>
    </xf>
    <xf numFmtId="176" fontId="8" fillId="0" borderId="19" xfId="2" applyNumberFormat="1" applyFont="1" applyFill="1" applyBorder="1" applyAlignment="1">
      <alignment horizontal="right" vertical="center"/>
    </xf>
    <xf numFmtId="0" fontId="14" fillId="0" borderId="0" xfId="3" applyNumberFormat="1" applyFont="1" applyAlignment="1">
      <alignment horizontal="right" vertical="center"/>
    </xf>
    <xf numFmtId="0" fontId="10" fillId="3" borderId="17" xfId="1" applyNumberFormat="1" applyFont="1" applyFill="1" applyBorder="1" applyAlignment="1">
      <alignment horizontal="left" vertical="center"/>
    </xf>
    <xf numFmtId="0" fontId="10" fillId="3" borderId="11" xfId="1" applyNumberFormat="1" applyFont="1" applyFill="1" applyBorder="1" applyAlignment="1">
      <alignment horizontal="left" vertical="center" shrinkToFit="1"/>
    </xf>
    <xf numFmtId="176" fontId="8" fillId="0" borderId="18" xfId="2" applyNumberFormat="1" applyFont="1" applyFill="1" applyBorder="1" applyAlignment="1">
      <alignment horizontal="right" vertical="center"/>
    </xf>
    <xf numFmtId="41" fontId="8" fillId="0" borderId="12" xfId="1" quotePrefix="1" applyNumberFormat="1" applyFont="1" applyFill="1" applyBorder="1" applyAlignment="1">
      <alignment horizontal="right" vertical="center" shrinkToFit="1"/>
    </xf>
    <xf numFmtId="3" fontId="9" fillId="0" borderId="0" xfId="1" applyNumberFormat="1" applyFont="1">
      <alignment vertical="center"/>
    </xf>
    <xf numFmtId="41" fontId="9" fillId="0" borderId="0" xfId="1" applyNumberFormat="1" applyFont="1">
      <alignment vertical="center"/>
    </xf>
    <xf numFmtId="0" fontId="10" fillId="3" borderId="9" xfId="1" applyNumberFormat="1" applyFont="1" applyFill="1" applyBorder="1" applyAlignment="1">
      <alignment horizontal="center" vertical="center"/>
    </xf>
    <xf numFmtId="0" fontId="10" fillId="3" borderId="10" xfId="1" applyNumberFormat="1" applyFont="1" applyFill="1" applyBorder="1" applyAlignment="1">
      <alignment horizontal="center" vertical="center" shrinkToFit="1"/>
    </xf>
    <xf numFmtId="0" fontId="10" fillId="0" borderId="10" xfId="1" applyNumberFormat="1" applyFont="1" applyFill="1" applyBorder="1" applyAlignment="1">
      <alignment horizontal="center" vertical="center"/>
    </xf>
    <xf numFmtId="41" fontId="8" fillId="0" borderId="16" xfId="1" quotePrefix="1" applyNumberFormat="1" applyFont="1" applyFill="1" applyBorder="1" applyAlignment="1">
      <alignment horizontal="right" vertical="center" shrinkToFit="1"/>
    </xf>
    <xf numFmtId="41" fontId="8" fillId="0" borderId="20" xfId="1" quotePrefix="1" applyNumberFormat="1" applyFont="1" applyFill="1" applyBorder="1" applyAlignment="1">
      <alignment horizontal="right" vertical="center" shrinkToFit="1"/>
    </xf>
    <xf numFmtId="0" fontId="10" fillId="2" borderId="21" xfId="1" applyNumberFormat="1" applyFont="1" applyFill="1" applyBorder="1" applyAlignment="1">
      <alignment horizontal="center" vertical="center"/>
    </xf>
    <xf numFmtId="0" fontId="10" fillId="2" borderId="22" xfId="1" applyNumberFormat="1" applyFont="1" applyFill="1" applyBorder="1" applyAlignment="1">
      <alignment horizontal="center" vertical="center"/>
    </xf>
    <xf numFmtId="0" fontId="10" fillId="2" borderId="23" xfId="1" applyNumberFormat="1" applyFont="1" applyFill="1" applyBorder="1" applyAlignment="1">
      <alignment horizontal="center" vertical="center"/>
    </xf>
    <xf numFmtId="0" fontId="10" fillId="0" borderId="24" xfId="1" applyNumberFormat="1" applyFont="1" applyFill="1" applyBorder="1" applyAlignment="1">
      <alignment horizontal="center" vertical="center"/>
    </xf>
    <xf numFmtId="176" fontId="10" fillId="0" borderId="24" xfId="1" applyNumberFormat="1" applyFont="1" applyFill="1" applyBorder="1" applyAlignment="1">
      <alignment horizontal="right" vertical="center" shrinkToFit="1"/>
    </xf>
    <xf numFmtId="176" fontId="10" fillId="0" borderId="25" xfId="1" applyNumberFormat="1" applyFont="1" applyFill="1" applyBorder="1" applyAlignment="1">
      <alignment horizontal="right" vertical="center" shrinkToFit="1"/>
    </xf>
    <xf numFmtId="0" fontId="10" fillId="2" borderId="26" xfId="1" applyNumberFormat="1" applyFont="1" applyFill="1" applyBorder="1" applyAlignment="1">
      <alignment horizontal="center" vertical="center"/>
    </xf>
    <xf numFmtId="0" fontId="10" fillId="2" borderId="0" xfId="1" applyNumberFormat="1" applyFont="1" applyFill="1" applyBorder="1" applyAlignment="1">
      <alignment horizontal="center" vertical="center"/>
    </xf>
    <xf numFmtId="0" fontId="10" fillId="2" borderId="27" xfId="1" applyNumberFormat="1" applyFont="1" applyFill="1" applyBorder="1" applyAlignment="1">
      <alignment horizontal="center" vertical="center"/>
    </xf>
    <xf numFmtId="176" fontId="10" fillId="0" borderId="13" xfId="1" applyNumberFormat="1" applyFont="1" applyFill="1" applyBorder="1" applyAlignment="1">
      <alignment horizontal="right" vertical="center" shrinkToFit="1"/>
    </xf>
    <xf numFmtId="176" fontId="10" fillId="0" borderId="14" xfId="1" applyNumberFormat="1" applyFont="1" applyFill="1" applyBorder="1" applyAlignment="1">
      <alignment horizontal="right" vertical="center" shrinkToFit="1"/>
    </xf>
    <xf numFmtId="0" fontId="10" fillId="2" borderId="28" xfId="1" applyNumberFormat="1" applyFont="1" applyFill="1" applyBorder="1" applyAlignment="1">
      <alignment horizontal="center" vertical="center"/>
    </xf>
    <xf numFmtId="0" fontId="10" fillId="2" borderId="29" xfId="1" applyNumberFormat="1" applyFont="1" applyFill="1" applyBorder="1" applyAlignment="1">
      <alignment horizontal="center" vertical="center"/>
    </xf>
    <xf numFmtId="0" fontId="10" fillId="2" borderId="30" xfId="1" applyNumberFormat="1" applyFont="1" applyFill="1" applyBorder="1" applyAlignment="1">
      <alignment horizontal="center" vertical="center"/>
    </xf>
    <xf numFmtId="0" fontId="10" fillId="0" borderId="7" xfId="1" applyNumberFormat="1" applyFont="1" applyFill="1" applyBorder="1" applyAlignment="1">
      <alignment horizontal="center" vertical="center"/>
    </xf>
    <xf numFmtId="176" fontId="10" fillId="0" borderId="6" xfId="1" quotePrefix="1" applyNumberFormat="1" applyFont="1" applyFill="1" applyBorder="1" applyAlignment="1">
      <alignment horizontal="right" vertical="center" shrinkToFit="1"/>
    </xf>
    <xf numFmtId="176" fontId="10" fillId="0" borderId="8" xfId="1" quotePrefix="1" applyNumberFormat="1" applyFont="1" applyFill="1" applyBorder="1" applyAlignment="1">
      <alignment horizontal="right" vertical="center" shrinkToFit="1"/>
    </xf>
    <xf numFmtId="0" fontId="15" fillId="0" borderId="0" xfId="3" applyNumberFormat="1" applyFont="1"/>
    <xf numFmtId="0" fontId="11" fillId="0" borderId="0" xfId="1" applyNumberFormat="1" applyFont="1" applyFill="1">
      <alignment vertical="center"/>
    </xf>
    <xf numFmtId="0" fontId="1" fillId="0" borderId="0" xfId="3" applyNumberFormat="1"/>
    <xf numFmtId="41" fontId="1" fillId="0" borderId="0" xfId="3" applyNumberFormat="1"/>
    <xf numFmtId="0" fontId="2" fillId="3" borderId="0" xfId="1" applyNumberFormat="1" applyFont="1" applyFill="1" applyAlignment="1">
      <alignment horizontal="center" vertical="center" wrapText="1"/>
    </xf>
    <xf numFmtId="0" fontId="5" fillId="3" borderId="0" xfId="1" applyNumberFormat="1" applyFont="1" applyFill="1" applyAlignment="1">
      <alignment horizontal="center" vertical="center"/>
    </xf>
    <xf numFmtId="0" fontId="7" fillId="3" borderId="0" xfId="1" applyNumberFormat="1" applyFont="1" applyFill="1">
      <alignment vertical="center"/>
    </xf>
    <xf numFmtId="0" fontId="7" fillId="3" borderId="0" xfId="1" applyNumberFormat="1" applyFont="1" applyFill="1" applyAlignment="1">
      <alignment horizontal="center" vertical="center"/>
    </xf>
    <xf numFmtId="0" fontId="18" fillId="3" borderId="0" xfId="1" applyNumberFormat="1" applyFont="1" applyFill="1" applyAlignment="1">
      <alignment horizontal="center" vertical="center"/>
    </xf>
    <xf numFmtId="41" fontId="8" fillId="3" borderId="0" xfId="2" applyNumberFormat="1" applyFont="1" applyFill="1" applyBorder="1" applyAlignment="1">
      <alignment horizontal="right" vertical="top"/>
    </xf>
    <xf numFmtId="0" fontId="11" fillId="0" borderId="0" xfId="1" applyNumberFormat="1" applyFont="1" applyBorder="1" applyAlignment="1">
      <alignment horizontal="center" vertical="center"/>
    </xf>
    <xf numFmtId="0" fontId="10" fillId="3" borderId="9" xfId="4" applyNumberFormat="1" applyFont="1" applyFill="1" applyBorder="1" applyAlignment="1">
      <alignment vertical="center" shrinkToFit="1"/>
    </xf>
    <xf numFmtId="0" fontId="10" fillId="3" borderId="10" xfId="4" applyNumberFormat="1" applyFont="1" applyFill="1" applyBorder="1" applyAlignment="1">
      <alignment vertical="center" shrinkToFit="1"/>
    </xf>
    <xf numFmtId="0" fontId="10" fillId="3" borderId="10" xfId="4" applyNumberFormat="1" applyFont="1" applyFill="1" applyBorder="1" applyAlignment="1">
      <alignment horizontal="center" vertical="center" shrinkToFit="1"/>
    </xf>
    <xf numFmtId="0" fontId="10" fillId="0" borderId="11" xfId="1" applyNumberFormat="1" applyFont="1" applyFill="1" applyBorder="1" applyAlignment="1">
      <alignment horizontal="center" vertical="center" shrinkToFit="1"/>
    </xf>
    <xf numFmtId="176" fontId="8" fillId="0" borderId="12" xfId="4" applyNumberFormat="1" applyFont="1" applyFill="1" applyBorder="1" applyAlignment="1">
      <alignment horizontal="right" vertical="center" shrinkToFit="1"/>
    </xf>
    <xf numFmtId="0" fontId="10" fillId="0" borderId="13" xfId="1" applyNumberFormat="1" applyFont="1" applyFill="1" applyBorder="1" applyAlignment="1">
      <alignment horizontal="center" vertical="center" shrinkToFit="1"/>
    </xf>
    <xf numFmtId="176" fontId="8" fillId="0" borderId="14" xfId="4" applyNumberFormat="1" applyFont="1" applyFill="1" applyBorder="1" applyAlignment="1">
      <alignment horizontal="right" vertical="center" shrinkToFit="1"/>
    </xf>
    <xf numFmtId="0" fontId="10" fillId="3" borderId="11" xfId="4" applyNumberFormat="1" applyFont="1" applyFill="1" applyBorder="1" applyAlignment="1">
      <alignment horizontal="center" vertical="center" shrinkToFit="1"/>
    </xf>
    <xf numFmtId="176" fontId="8" fillId="0" borderId="13" xfId="4" quotePrefix="1" applyNumberFormat="1" applyFont="1" applyFill="1" applyBorder="1" applyAlignment="1">
      <alignment horizontal="right" vertical="center" shrinkToFit="1"/>
    </xf>
    <xf numFmtId="176" fontId="8" fillId="0" borderId="14" xfId="4" quotePrefix="1" applyNumberFormat="1" applyFont="1" applyFill="1" applyBorder="1" applyAlignment="1">
      <alignment horizontal="right" vertical="center" shrinkToFit="1"/>
    </xf>
    <xf numFmtId="0" fontId="10" fillId="3" borderId="16" xfId="4" applyNumberFormat="1" applyFont="1" applyFill="1" applyBorder="1" applyAlignment="1">
      <alignment horizontal="center" vertical="center" shrinkToFit="1"/>
    </xf>
    <xf numFmtId="0" fontId="10" fillId="3" borderId="16" xfId="4" applyNumberFormat="1" applyFont="1" applyFill="1" applyBorder="1" applyAlignment="1">
      <alignment horizontal="center" vertical="center" wrapText="1" shrinkToFit="1"/>
    </xf>
    <xf numFmtId="0" fontId="10" fillId="0" borderId="16" xfId="1" applyNumberFormat="1" applyFont="1" applyFill="1" applyBorder="1" applyAlignment="1">
      <alignment horizontal="center" vertical="center" shrinkToFit="1"/>
    </xf>
    <xf numFmtId="176" fontId="8" fillId="0" borderId="16" xfId="4" quotePrefix="1" applyNumberFormat="1" applyFont="1" applyFill="1" applyBorder="1" applyAlignment="1">
      <alignment horizontal="right" vertical="center" shrinkToFit="1"/>
    </xf>
    <xf numFmtId="176" fontId="8" fillId="0" borderId="20" xfId="4" quotePrefix="1" applyNumberFormat="1" applyFont="1" applyFill="1" applyBorder="1" applyAlignment="1">
      <alignment horizontal="right" vertical="center" shrinkToFit="1"/>
    </xf>
    <xf numFmtId="176" fontId="8" fillId="0" borderId="13" xfId="4" applyNumberFormat="1" applyFont="1" applyFill="1" applyBorder="1" applyAlignment="1">
      <alignment horizontal="right" vertical="center" shrinkToFit="1"/>
    </xf>
    <xf numFmtId="3" fontId="8" fillId="0" borderId="0" xfId="4" applyNumberFormat="1" applyFont="1" applyBorder="1" applyAlignment="1">
      <alignment vertical="center" shrinkToFit="1"/>
    </xf>
    <xf numFmtId="0" fontId="10" fillId="3" borderId="9" xfId="4" applyNumberFormat="1" applyFont="1" applyFill="1" applyBorder="1" applyAlignment="1">
      <alignment horizontal="center" vertical="center" shrinkToFit="1"/>
    </xf>
    <xf numFmtId="0" fontId="10" fillId="3" borderId="11" xfId="4" applyNumberFormat="1" applyFont="1" applyFill="1" applyBorder="1" applyAlignment="1">
      <alignment vertical="center" shrinkToFit="1"/>
    </xf>
    <xf numFmtId="0" fontId="10" fillId="3" borderId="16" xfId="4" applyNumberFormat="1" applyFont="1" applyFill="1" applyBorder="1" applyAlignment="1">
      <alignment vertical="center" shrinkToFit="1"/>
    </xf>
    <xf numFmtId="176" fontId="8" fillId="0" borderId="11" xfId="4" applyNumberFormat="1" applyFont="1" applyFill="1" applyBorder="1" applyAlignment="1">
      <alignment horizontal="right" vertical="center" shrinkToFit="1"/>
    </xf>
    <xf numFmtId="0" fontId="10" fillId="3" borderId="13" xfId="4" applyNumberFormat="1" applyFont="1" applyFill="1" applyBorder="1" applyAlignment="1">
      <alignment horizontal="center" vertical="center" shrinkToFit="1"/>
    </xf>
    <xf numFmtId="176" fontId="8" fillId="0" borderId="16" xfId="2" applyNumberFormat="1" applyFont="1" applyFill="1" applyBorder="1" applyAlignment="1">
      <alignment horizontal="right" vertical="center"/>
    </xf>
    <xf numFmtId="176" fontId="8" fillId="0" borderId="20" xfId="4" applyNumberFormat="1" applyFont="1" applyFill="1" applyBorder="1" applyAlignment="1">
      <alignment horizontal="right" vertical="center" shrinkToFit="1"/>
    </xf>
    <xf numFmtId="41" fontId="8" fillId="0" borderId="13" xfId="4" applyNumberFormat="1" applyFont="1" applyFill="1" applyBorder="1" applyAlignment="1">
      <alignment horizontal="right" vertical="center" shrinkToFit="1"/>
    </xf>
    <xf numFmtId="0" fontId="10" fillId="3" borderId="18" xfId="4" applyNumberFormat="1" applyFont="1" applyFill="1" applyBorder="1" applyAlignment="1">
      <alignment horizontal="center" vertical="center" shrinkToFit="1"/>
    </xf>
    <xf numFmtId="0" fontId="10" fillId="3" borderId="31" xfId="4" applyNumberFormat="1" applyFont="1" applyFill="1" applyBorder="1" applyAlignment="1">
      <alignment horizontal="center" vertical="center" shrinkToFit="1"/>
    </xf>
    <xf numFmtId="0" fontId="10" fillId="3" borderId="17" xfId="4" applyNumberFormat="1" applyFont="1" applyFill="1" applyBorder="1" applyAlignment="1">
      <alignment vertical="center" shrinkToFit="1"/>
    </xf>
    <xf numFmtId="0" fontId="10" fillId="3" borderId="15" xfId="4" applyNumberFormat="1" applyFont="1" applyFill="1" applyBorder="1" applyAlignment="1">
      <alignment vertical="center" shrinkToFit="1"/>
    </xf>
    <xf numFmtId="41" fontId="8" fillId="0" borderId="11" xfId="4" applyNumberFormat="1" applyFont="1" applyFill="1" applyBorder="1" applyAlignment="1">
      <alignment horizontal="right" vertical="center" shrinkToFit="1"/>
    </xf>
    <xf numFmtId="41" fontId="8" fillId="0" borderId="11" xfId="4" quotePrefix="1" applyNumberFormat="1" applyFont="1" applyFill="1" applyBorder="1" applyAlignment="1">
      <alignment horizontal="right" vertical="center" shrinkToFit="1"/>
    </xf>
    <xf numFmtId="41" fontId="8" fillId="0" borderId="12" xfId="4" applyNumberFormat="1" applyFont="1" applyFill="1" applyBorder="1" applyAlignment="1">
      <alignment horizontal="right" vertical="center" shrinkToFit="1"/>
    </xf>
    <xf numFmtId="41" fontId="8" fillId="0" borderId="13" xfId="4" quotePrefix="1" applyNumberFormat="1" applyFont="1" applyFill="1" applyBorder="1" applyAlignment="1">
      <alignment horizontal="right" vertical="center" shrinkToFit="1"/>
    </xf>
    <xf numFmtId="41" fontId="8" fillId="0" borderId="14" xfId="4" applyNumberFormat="1" applyFont="1" applyFill="1" applyBorder="1" applyAlignment="1">
      <alignment horizontal="right" vertical="center" shrinkToFit="1"/>
    </xf>
    <xf numFmtId="41" fontId="8" fillId="0" borderId="14" xfId="4" quotePrefix="1" applyNumberFormat="1" applyFont="1" applyFill="1" applyBorder="1" applyAlignment="1">
      <alignment horizontal="right" vertical="center" shrinkToFit="1"/>
    </xf>
    <xf numFmtId="3" fontId="20" fillId="0" borderId="0" xfId="3" applyNumberFormat="1" applyFont="1" applyBorder="1" applyAlignment="1">
      <alignment horizontal="center" wrapText="1"/>
    </xf>
    <xf numFmtId="0" fontId="10" fillId="3" borderId="32" xfId="4" applyNumberFormat="1" applyFont="1" applyFill="1" applyBorder="1" applyAlignment="1">
      <alignment horizontal="center" vertical="center" shrinkToFit="1"/>
    </xf>
    <xf numFmtId="0" fontId="10" fillId="3" borderId="33" xfId="4" applyNumberFormat="1" applyFont="1" applyFill="1" applyBorder="1" applyAlignment="1">
      <alignment horizontal="center" vertical="center" shrinkToFit="1"/>
    </xf>
    <xf numFmtId="0" fontId="10" fillId="3" borderId="34" xfId="4" applyNumberFormat="1" applyFont="1" applyFill="1" applyBorder="1" applyAlignment="1">
      <alignment horizontal="center" vertical="center" shrinkToFit="1"/>
    </xf>
    <xf numFmtId="0" fontId="10" fillId="3" borderId="27" xfId="4" applyNumberFormat="1" applyFont="1" applyFill="1" applyBorder="1" applyAlignment="1">
      <alignment horizontal="center" vertical="center" shrinkToFit="1"/>
    </xf>
    <xf numFmtId="0" fontId="10" fillId="3" borderId="35" xfId="4" applyNumberFormat="1" applyFont="1" applyFill="1" applyBorder="1" applyAlignment="1">
      <alignment horizontal="center" vertical="center" shrinkToFit="1"/>
    </xf>
    <xf numFmtId="0" fontId="10" fillId="3" borderId="36" xfId="4" applyNumberFormat="1" applyFont="1" applyFill="1" applyBorder="1" applyAlignment="1">
      <alignment horizontal="center" vertical="center" shrinkToFit="1"/>
    </xf>
    <xf numFmtId="3" fontId="9" fillId="0" borderId="0" xfId="1" applyNumberFormat="1" applyFont="1" applyBorder="1">
      <alignment vertical="center"/>
    </xf>
    <xf numFmtId="0" fontId="10" fillId="3" borderId="9" xfId="4" applyNumberFormat="1" applyFont="1" applyFill="1" applyBorder="1" applyAlignment="1">
      <alignment horizontal="left" vertical="center" shrinkToFit="1"/>
    </xf>
    <xf numFmtId="0" fontId="10" fillId="3" borderId="10" xfId="4" applyNumberFormat="1" applyFont="1" applyFill="1" applyBorder="1" applyAlignment="1">
      <alignment horizontal="left" vertical="center" shrinkToFit="1"/>
    </xf>
    <xf numFmtId="0" fontId="19" fillId="0" borderId="0" xfId="5" applyNumberFormat="1">
      <alignment vertical="center"/>
    </xf>
    <xf numFmtId="41" fontId="8" fillId="0" borderId="16" xfId="4" quotePrefix="1" applyNumberFormat="1" applyFont="1" applyFill="1" applyBorder="1" applyAlignment="1">
      <alignment horizontal="right" vertical="center" shrinkToFit="1"/>
    </xf>
    <xf numFmtId="41" fontId="8" fillId="0" borderId="20" xfId="4" quotePrefix="1" applyNumberFormat="1" applyFont="1" applyFill="1" applyBorder="1" applyAlignment="1">
      <alignment horizontal="right" vertical="center" shrinkToFit="1"/>
    </xf>
    <xf numFmtId="0" fontId="14" fillId="0" borderId="0" xfId="3" applyNumberFormat="1" applyFont="1" applyBorder="1" applyAlignment="1">
      <alignment horizontal="right" vertical="center" wrapText="1"/>
    </xf>
    <xf numFmtId="3" fontId="12" fillId="0" borderId="0" xfId="3" applyNumberFormat="1" applyFont="1" applyBorder="1" applyAlignment="1">
      <alignment horizontal="right" vertical="center" wrapText="1"/>
    </xf>
    <xf numFmtId="0" fontId="10" fillId="3" borderId="10" xfId="4" applyNumberFormat="1" applyFont="1" applyFill="1" applyBorder="1" applyAlignment="1">
      <alignment horizontal="center" vertical="center" wrapText="1" shrinkToFit="1"/>
    </xf>
    <xf numFmtId="0" fontId="12" fillId="0" borderId="0" xfId="3" applyNumberFormat="1" applyFont="1" applyBorder="1" applyAlignment="1">
      <alignment horizontal="right" vertical="center" wrapText="1"/>
    </xf>
    <xf numFmtId="41" fontId="1" fillId="0" borderId="0" xfId="2" applyBorder="1"/>
    <xf numFmtId="0" fontId="21" fillId="0" borderId="0" xfId="6"/>
    <xf numFmtId="0" fontId="10" fillId="3" borderId="33" xfId="4" applyNumberFormat="1" applyFont="1" applyFill="1" applyBorder="1" applyAlignment="1">
      <alignment horizontal="center" vertical="center" shrinkToFit="1"/>
    </xf>
    <xf numFmtId="0" fontId="10" fillId="3" borderId="27" xfId="4" applyNumberFormat="1" applyFont="1" applyFill="1" applyBorder="1" applyAlignment="1">
      <alignment horizontal="center" vertical="center" shrinkToFit="1"/>
    </xf>
    <xf numFmtId="41" fontId="9" fillId="0" borderId="0" xfId="1" applyNumberFormat="1" applyFont="1" applyBorder="1">
      <alignment vertical="center"/>
    </xf>
    <xf numFmtId="41" fontId="8" fillId="0" borderId="10" xfId="4" quotePrefix="1" applyNumberFormat="1" applyFont="1" applyFill="1" applyBorder="1" applyAlignment="1">
      <alignment horizontal="right" vertical="center" shrinkToFit="1"/>
    </xf>
    <xf numFmtId="176" fontId="8" fillId="0" borderId="10" xfId="4" quotePrefix="1" applyNumberFormat="1" applyFont="1" applyFill="1" applyBorder="1" applyAlignment="1">
      <alignment horizontal="right" vertical="center" shrinkToFit="1"/>
    </xf>
    <xf numFmtId="176" fontId="8" fillId="0" borderId="37" xfId="4" quotePrefix="1" applyNumberFormat="1" applyFont="1" applyFill="1" applyBorder="1" applyAlignment="1">
      <alignment horizontal="right" vertical="center" shrinkToFit="1"/>
    </xf>
    <xf numFmtId="0" fontId="10" fillId="3" borderId="26" xfId="4" applyNumberFormat="1" applyFont="1" applyFill="1" applyBorder="1" applyAlignment="1">
      <alignment vertical="center" shrinkToFit="1"/>
    </xf>
    <xf numFmtId="0" fontId="10" fillId="3" borderId="0" xfId="4" applyNumberFormat="1" applyFont="1" applyFill="1" applyBorder="1" applyAlignment="1">
      <alignment vertical="center" shrinkToFit="1"/>
    </xf>
    <xf numFmtId="0" fontId="10" fillId="2" borderId="21" xfId="4" applyNumberFormat="1" applyFont="1" applyFill="1" applyBorder="1" applyAlignment="1">
      <alignment horizontal="center" vertical="center" shrinkToFit="1"/>
    </xf>
    <xf numFmtId="0" fontId="10" fillId="2" borderId="22" xfId="4" applyNumberFormat="1" applyFont="1" applyFill="1" applyBorder="1" applyAlignment="1">
      <alignment horizontal="center" vertical="center" shrinkToFit="1"/>
    </xf>
    <xf numFmtId="0" fontId="10" fillId="2" borderId="23" xfId="4" applyNumberFormat="1" applyFont="1" applyFill="1" applyBorder="1" applyAlignment="1">
      <alignment horizontal="center" vertical="center" shrinkToFit="1"/>
    </xf>
    <xf numFmtId="0" fontId="10" fillId="0" borderId="24" xfId="1" applyNumberFormat="1" applyFont="1" applyFill="1" applyBorder="1" applyAlignment="1">
      <alignment horizontal="center" vertical="center" shrinkToFit="1"/>
    </xf>
    <xf numFmtId="176" fontId="10" fillId="0" borderId="24" xfId="4" applyNumberFormat="1" applyFont="1" applyFill="1" applyBorder="1" applyAlignment="1">
      <alignment horizontal="right" vertical="center" shrinkToFit="1"/>
    </xf>
    <xf numFmtId="176" fontId="10" fillId="0" borderId="25" xfId="4" applyNumberFormat="1" applyFont="1" applyFill="1" applyBorder="1" applyAlignment="1">
      <alignment horizontal="right" vertical="center" shrinkToFit="1"/>
    </xf>
    <xf numFmtId="0" fontId="10" fillId="2" borderId="26" xfId="4" applyNumberFormat="1" applyFont="1" applyFill="1" applyBorder="1" applyAlignment="1">
      <alignment horizontal="center" vertical="center" shrinkToFit="1"/>
    </xf>
    <xf numFmtId="0" fontId="10" fillId="2" borderId="0" xfId="4" applyNumberFormat="1" applyFont="1" applyFill="1" applyBorder="1" applyAlignment="1">
      <alignment horizontal="center" vertical="center" shrinkToFit="1"/>
    </xf>
    <xf numFmtId="0" fontId="10" fillId="2" borderId="27" xfId="4" applyNumberFormat="1" applyFont="1" applyFill="1" applyBorder="1" applyAlignment="1">
      <alignment horizontal="center" vertical="center" shrinkToFit="1"/>
    </xf>
    <xf numFmtId="176" fontId="10" fillId="0" borderId="13" xfId="4" applyNumberFormat="1" applyFont="1" applyFill="1" applyBorder="1" applyAlignment="1">
      <alignment horizontal="right" vertical="center" shrinkToFit="1"/>
    </xf>
    <xf numFmtId="176" fontId="10" fillId="0" borderId="14" xfId="4" applyNumberFormat="1" applyFont="1" applyFill="1" applyBorder="1" applyAlignment="1">
      <alignment horizontal="right" vertical="center" shrinkToFit="1"/>
    </xf>
    <xf numFmtId="176" fontId="11" fillId="0" borderId="0" xfId="1" applyNumberFormat="1" applyFont="1">
      <alignment vertical="center"/>
    </xf>
    <xf numFmtId="0" fontId="10" fillId="2" borderId="28" xfId="4" applyNumberFormat="1" applyFont="1" applyFill="1" applyBorder="1" applyAlignment="1">
      <alignment horizontal="center" vertical="center" shrinkToFit="1"/>
    </xf>
    <xf numFmtId="0" fontId="10" fillId="2" borderId="29" xfId="4" applyNumberFormat="1" applyFont="1" applyFill="1" applyBorder="1" applyAlignment="1">
      <alignment horizontal="center" vertical="center" shrinkToFit="1"/>
    </xf>
    <xf numFmtId="0" fontId="10" fillId="2" borderId="30" xfId="4" applyNumberFormat="1" applyFont="1" applyFill="1" applyBorder="1" applyAlignment="1">
      <alignment horizontal="center" vertical="center" shrinkToFit="1"/>
    </xf>
    <xf numFmtId="0" fontId="10" fillId="0" borderId="6" xfId="1" applyNumberFormat="1" applyFont="1" applyFill="1" applyBorder="1" applyAlignment="1">
      <alignment horizontal="center" vertical="center" shrinkToFit="1"/>
    </xf>
    <xf numFmtId="176" fontId="10" fillId="0" borderId="6" xfId="4" quotePrefix="1" applyNumberFormat="1" applyFont="1" applyFill="1" applyBorder="1" applyAlignment="1">
      <alignment horizontal="right" vertical="center" shrinkToFit="1"/>
    </xf>
    <xf numFmtId="176" fontId="10" fillId="0" borderId="8" xfId="4" quotePrefix="1" applyNumberFormat="1" applyFont="1" applyFill="1" applyBorder="1" applyAlignment="1">
      <alignment horizontal="right" vertical="center" shrinkToFit="1"/>
    </xf>
    <xf numFmtId="176" fontId="1" fillId="0" borderId="0" xfId="3" applyNumberFormat="1"/>
    <xf numFmtId="0" fontId="22" fillId="0" borderId="0" xfId="3" applyNumberFormat="1" applyFont="1"/>
  </cellXfs>
  <cellStyles count="7">
    <cellStyle name="쉼표 [0] 2" xfId="2" xr:uid="{B7CBBF90-6A1D-4D83-85E5-774919FB5F12}"/>
    <cellStyle name="표준" xfId="0" builtinId="0"/>
    <cellStyle name="표준 2 2" xfId="4" xr:uid="{B7C0D2A2-CF79-43F0-BC0F-E5507E2CAEF4}"/>
    <cellStyle name="표준 3 5" xfId="3" xr:uid="{9F4D431D-22FC-4E9C-A3EC-31804C7A0188}"/>
    <cellStyle name="표준 7 9" xfId="6" xr:uid="{9C97D0A9-A07B-407E-880C-0D5FF2087FBD}"/>
    <cellStyle name="표준 9" xfId="5" xr:uid="{2777DFB0-23BB-41DE-8B88-B15DBB66FC34}"/>
    <cellStyle name="표준_2분기 예산(남부)" xfId="1" xr:uid="{255F97E4-A22D-4B7F-B730-05F4279BB4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&#45380;%20&#48513;&#48512;&#55148;&#47581;&#52992;&#50612;&#49468;&#53552;%20&#44208;&#49328;&#49436;%20&#48143;%20&#51228;&#50504;&#49444;&#47749;/1.%202021&#45380;%20&#44208;&#49328;&#4943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1. 세입결산서"/>
      <sheetName val="2.세출결산서"/>
      <sheetName val="3. 과목전용조서_해당없음"/>
      <sheetName val="4. 현금 및 예금명세서"/>
      <sheetName val="5. 사업수입명세서-해당없음"/>
      <sheetName val="6. 정부보조금명세서"/>
      <sheetName val="7. 후원금 수입및사용결과보고서 (1)후원금 수입명세서"/>
      <sheetName val="(2)후원품 수입명세서"/>
      <sheetName val="(3)후원금 사용명세서"/>
      <sheetName val="(4)후원품 사용명세서"/>
      <sheetName val="(5)후원금 전용계좌"/>
      <sheetName val="8.인건비명세서"/>
      <sheetName val="9.사업비명세서"/>
      <sheetName val="10.기타비용명세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0354C-495F-4BD1-B6FC-83BC68AF2046}">
  <dimension ref="A1:Q65"/>
  <sheetViews>
    <sheetView tabSelected="1" view="pageBreakPreview" zoomScale="85" zoomScaleNormal="100" zoomScaleSheetLayoutView="85" workbookViewId="0">
      <pane ySplit="4" topLeftCell="A44" activePane="bottomLeft" state="frozen"/>
      <selection activeCell="K10" sqref="K10"/>
      <selection pane="bottomLeft" activeCell="E66" sqref="E66"/>
    </sheetView>
  </sheetViews>
  <sheetFormatPr defaultColWidth="9.875" defaultRowHeight="13.5" x14ac:dyDescent="0.15"/>
  <cols>
    <col min="1" max="3" width="11" style="108" customWidth="1"/>
    <col min="4" max="4" width="9.875" style="108" customWidth="1"/>
    <col min="5" max="5" width="16.25" style="108" bestFit="1" customWidth="1"/>
    <col min="6" max="7" width="13.25" style="108" customWidth="1"/>
    <col min="8" max="8" width="16.25" style="108" bestFit="1" customWidth="1"/>
    <col min="9" max="9" width="9.875" style="108"/>
    <col min="10" max="10" width="10.75" style="108" bestFit="1" customWidth="1"/>
    <col min="11" max="16384" width="9.875" style="108"/>
  </cols>
  <sheetData>
    <row r="1" spans="1:14" s="3" customFormat="1" ht="69.95" customHeight="1" x14ac:dyDescent="0.3">
      <c r="A1" s="1" t="s">
        <v>0</v>
      </c>
      <c r="B1" s="2"/>
      <c r="C1" s="2"/>
      <c r="D1" s="2"/>
      <c r="E1" s="2"/>
      <c r="F1" s="2"/>
      <c r="G1" s="2"/>
      <c r="H1" s="2"/>
      <c r="K1" s="4"/>
      <c r="L1" s="4"/>
      <c r="M1" s="4"/>
      <c r="N1" s="4"/>
    </row>
    <row r="2" spans="1:14" s="8" customFormat="1" ht="20.100000000000001" customHeight="1" thickBot="1" x14ac:dyDescent="0.35">
      <c r="A2" s="5"/>
      <c r="B2" s="6"/>
      <c r="C2" s="6"/>
      <c r="D2" s="6"/>
      <c r="E2" s="6"/>
      <c r="F2" s="6"/>
      <c r="G2" s="7" t="s">
        <v>1</v>
      </c>
      <c r="H2" s="7"/>
      <c r="K2" s="9"/>
      <c r="L2" s="9"/>
      <c r="M2" s="9"/>
      <c r="N2" s="9"/>
    </row>
    <row r="3" spans="1:14" s="14" customFormat="1" ht="18.95" customHeight="1" x14ac:dyDescent="0.3">
      <c r="A3" s="10" t="s">
        <v>2</v>
      </c>
      <c r="B3" s="11"/>
      <c r="C3" s="11"/>
      <c r="D3" s="12" t="s">
        <v>3</v>
      </c>
      <c r="E3" s="12" t="s">
        <v>4</v>
      </c>
      <c r="F3" s="12" t="s">
        <v>5</v>
      </c>
      <c r="G3" s="12" t="s">
        <v>6</v>
      </c>
      <c r="H3" s="13" t="s">
        <v>7</v>
      </c>
      <c r="K3" s="15"/>
      <c r="L3" s="15"/>
      <c r="M3" s="15"/>
      <c r="N3" s="15"/>
    </row>
    <row r="4" spans="1:14" s="14" customFormat="1" ht="18.95" customHeight="1" thickBot="1" x14ac:dyDescent="0.35">
      <c r="A4" s="16" t="s">
        <v>8</v>
      </c>
      <c r="B4" s="17" t="s">
        <v>9</v>
      </c>
      <c r="C4" s="17" t="s">
        <v>10</v>
      </c>
      <c r="D4" s="18"/>
      <c r="E4" s="18"/>
      <c r="F4" s="18"/>
      <c r="G4" s="18"/>
      <c r="H4" s="19"/>
      <c r="K4" s="15"/>
      <c r="L4" s="15"/>
      <c r="M4" s="15"/>
      <c r="N4" s="15"/>
    </row>
    <row r="5" spans="1:14" s="26" customFormat="1" ht="20.100000000000001" customHeight="1" x14ac:dyDescent="0.3">
      <c r="A5" s="20" t="s">
        <v>11</v>
      </c>
      <c r="B5" s="21" t="s">
        <v>11</v>
      </c>
      <c r="C5" s="22" t="s">
        <v>11</v>
      </c>
      <c r="D5" s="23" t="s">
        <v>12</v>
      </c>
      <c r="E5" s="24">
        <v>0</v>
      </c>
      <c r="F5" s="24">
        <v>0</v>
      </c>
      <c r="G5" s="24">
        <v>0</v>
      </c>
      <c r="H5" s="25">
        <f>SUM(E5:G5)</f>
        <v>0</v>
      </c>
    </row>
    <row r="6" spans="1:14" s="26" customFormat="1" ht="20.100000000000001" customHeight="1" x14ac:dyDescent="0.3">
      <c r="A6" s="20"/>
      <c r="B6" s="21"/>
      <c r="C6" s="22"/>
      <c r="D6" s="27" t="s">
        <v>13</v>
      </c>
      <c r="E6" s="28">
        <v>0</v>
      </c>
      <c r="F6" s="28">
        <v>0</v>
      </c>
      <c r="G6" s="28">
        <v>0</v>
      </c>
      <c r="H6" s="29">
        <f>SUM(E6:G6)</f>
        <v>0</v>
      </c>
    </row>
    <row r="7" spans="1:14" s="26" customFormat="1" ht="20.100000000000001" customHeight="1" x14ac:dyDescent="0.3">
      <c r="A7" s="20"/>
      <c r="B7" s="21"/>
      <c r="C7" s="30"/>
      <c r="D7" s="23" t="s">
        <v>14</v>
      </c>
      <c r="E7" s="31">
        <f>E5-E6</f>
        <v>0</v>
      </c>
      <c r="F7" s="31">
        <f>F5-F6</f>
        <v>0</v>
      </c>
      <c r="G7" s="31">
        <f>G5-G6</f>
        <v>0</v>
      </c>
      <c r="H7" s="32">
        <f>H5-H6</f>
        <v>0</v>
      </c>
    </row>
    <row r="8" spans="1:14" s="26" customFormat="1" ht="20.100000000000001" customHeight="1" x14ac:dyDescent="0.3">
      <c r="A8" s="20"/>
      <c r="B8" s="21"/>
      <c r="C8" s="22" t="s">
        <v>15</v>
      </c>
      <c r="D8" s="23" t="s">
        <v>12</v>
      </c>
      <c r="E8" s="24">
        <f t="shared" ref="E8:H9" si="0">E5</f>
        <v>0</v>
      </c>
      <c r="F8" s="24">
        <f t="shared" si="0"/>
        <v>0</v>
      </c>
      <c r="G8" s="24">
        <f t="shared" si="0"/>
        <v>0</v>
      </c>
      <c r="H8" s="25">
        <f t="shared" si="0"/>
        <v>0</v>
      </c>
    </row>
    <row r="9" spans="1:14" s="26" customFormat="1" ht="20.100000000000001" customHeight="1" x14ac:dyDescent="0.3">
      <c r="A9" s="20"/>
      <c r="B9" s="21"/>
      <c r="C9" s="22"/>
      <c r="D9" s="27" t="s">
        <v>13</v>
      </c>
      <c r="E9" s="28">
        <f t="shared" si="0"/>
        <v>0</v>
      </c>
      <c r="F9" s="28">
        <f t="shared" si="0"/>
        <v>0</v>
      </c>
      <c r="G9" s="28">
        <f t="shared" si="0"/>
        <v>0</v>
      </c>
      <c r="H9" s="29">
        <f t="shared" si="0"/>
        <v>0</v>
      </c>
    </row>
    <row r="10" spans="1:14" s="26" customFormat="1" ht="20.100000000000001" customHeight="1" x14ac:dyDescent="0.3">
      <c r="A10" s="20"/>
      <c r="B10" s="21"/>
      <c r="C10" s="30"/>
      <c r="D10" s="23" t="s">
        <v>14</v>
      </c>
      <c r="E10" s="31">
        <f>E8-E9</f>
        <v>0</v>
      </c>
      <c r="F10" s="31">
        <f>F8-F9</f>
        <v>0</v>
      </c>
      <c r="G10" s="31">
        <f>G8-G9</f>
        <v>0</v>
      </c>
      <c r="H10" s="32">
        <f>SUM(E10:G10)</f>
        <v>0</v>
      </c>
    </row>
    <row r="11" spans="1:14" s="26" customFormat="1" ht="20.100000000000001" customHeight="1" x14ac:dyDescent="0.3">
      <c r="A11" s="33" t="s">
        <v>16</v>
      </c>
      <c r="B11" s="34" t="s">
        <v>16</v>
      </c>
      <c r="C11" s="22" t="s">
        <v>17</v>
      </c>
      <c r="D11" s="23" t="s">
        <v>12</v>
      </c>
      <c r="E11" s="35">
        <v>1066040000</v>
      </c>
      <c r="F11" s="24">
        <v>0</v>
      </c>
      <c r="G11" s="24">
        <v>0</v>
      </c>
      <c r="H11" s="36">
        <f>SUM(E11:G11)</f>
        <v>1066040000</v>
      </c>
      <c r="M11" s="37"/>
    </row>
    <row r="12" spans="1:14" s="26" customFormat="1" ht="20.100000000000001" customHeight="1" x14ac:dyDescent="0.3">
      <c r="A12" s="20"/>
      <c r="B12" s="21"/>
      <c r="C12" s="22"/>
      <c r="D12" s="27" t="s">
        <v>13</v>
      </c>
      <c r="E12" s="38">
        <v>1000199920</v>
      </c>
      <c r="F12" s="28">
        <v>0</v>
      </c>
      <c r="G12" s="28">
        <v>0</v>
      </c>
      <c r="H12" s="39">
        <f>SUM(E12:G12)</f>
        <v>1000199920</v>
      </c>
      <c r="M12" s="37"/>
    </row>
    <row r="13" spans="1:14" s="26" customFormat="1" ht="20.100000000000001" customHeight="1" x14ac:dyDescent="0.3">
      <c r="A13" s="20"/>
      <c r="B13" s="21"/>
      <c r="C13" s="30"/>
      <c r="D13" s="23" t="s">
        <v>14</v>
      </c>
      <c r="E13" s="40">
        <f>E12-E11</f>
        <v>-65840080</v>
      </c>
      <c r="F13" s="31">
        <f>F11-F12</f>
        <v>0</v>
      </c>
      <c r="G13" s="31">
        <f>G11-G12</f>
        <v>0</v>
      </c>
      <c r="H13" s="41">
        <f>H12-H11</f>
        <v>-65840080</v>
      </c>
      <c r="M13" s="37"/>
    </row>
    <row r="14" spans="1:14" s="26" customFormat="1" ht="20.100000000000001" customHeight="1" x14ac:dyDescent="0.3">
      <c r="A14" s="20"/>
      <c r="B14" s="21"/>
      <c r="C14" s="42" t="s">
        <v>18</v>
      </c>
      <c r="D14" s="23" t="s">
        <v>12</v>
      </c>
      <c r="E14" s="35">
        <v>230842000</v>
      </c>
      <c r="F14" s="24">
        <v>0</v>
      </c>
      <c r="G14" s="24">
        <v>0</v>
      </c>
      <c r="H14" s="36">
        <f>SUM(E14:G14)</f>
        <v>230842000</v>
      </c>
      <c r="M14" s="43"/>
    </row>
    <row r="15" spans="1:14" s="26" customFormat="1" ht="20.100000000000001" customHeight="1" x14ac:dyDescent="0.3">
      <c r="A15" s="20"/>
      <c r="B15" s="21"/>
      <c r="C15" s="22"/>
      <c r="D15" s="27" t="s">
        <v>13</v>
      </c>
      <c r="E15" s="38">
        <v>230842000</v>
      </c>
      <c r="F15" s="28">
        <v>0</v>
      </c>
      <c r="G15" s="28">
        <v>0</v>
      </c>
      <c r="H15" s="39">
        <f>SUM(E15:G15)</f>
        <v>230842000</v>
      </c>
      <c r="M15" s="43"/>
    </row>
    <row r="16" spans="1:14" s="26" customFormat="1" ht="20.100000000000001" customHeight="1" x14ac:dyDescent="0.3">
      <c r="A16" s="20"/>
      <c r="B16" s="21"/>
      <c r="C16" s="30"/>
      <c r="D16" s="23" t="s">
        <v>14</v>
      </c>
      <c r="E16" s="31">
        <f>E15-E14</f>
        <v>0</v>
      </c>
      <c r="F16" s="31">
        <f>F14-F15</f>
        <v>0</v>
      </c>
      <c r="G16" s="31">
        <f>G14-G15</f>
        <v>0</v>
      </c>
      <c r="H16" s="32">
        <f>H15-H14</f>
        <v>0</v>
      </c>
    </row>
    <row r="17" spans="1:12" s="26" customFormat="1" ht="20.100000000000001" customHeight="1" x14ac:dyDescent="0.3">
      <c r="A17" s="20"/>
      <c r="B17" s="21"/>
      <c r="C17" s="42" t="s">
        <v>19</v>
      </c>
      <c r="D17" s="23" t="s">
        <v>12</v>
      </c>
      <c r="E17" s="35">
        <v>431537760</v>
      </c>
      <c r="F17" s="24">
        <v>0</v>
      </c>
      <c r="G17" s="24">
        <v>0</v>
      </c>
      <c r="H17" s="36">
        <f>SUM(E17:G17)</f>
        <v>431537760</v>
      </c>
    </row>
    <row r="18" spans="1:12" s="26" customFormat="1" ht="20.100000000000001" customHeight="1" x14ac:dyDescent="0.3">
      <c r="A18" s="20"/>
      <c r="B18" s="21"/>
      <c r="C18" s="22"/>
      <c r="D18" s="27" t="s">
        <v>13</v>
      </c>
      <c r="E18" s="38">
        <v>431537760</v>
      </c>
      <c r="F18" s="28">
        <v>0</v>
      </c>
      <c r="G18" s="28">
        <v>0</v>
      </c>
      <c r="H18" s="39">
        <f>SUM(E18:G18)</f>
        <v>431537760</v>
      </c>
    </row>
    <row r="19" spans="1:12" s="26" customFormat="1" ht="20.100000000000001" customHeight="1" x14ac:dyDescent="0.3">
      <c r="A19" s="20"/>
      <c r="B19" s="21"/>
      <c r="C19" s="30"/>
      <c r="D19" s="23" t="s">
        <v>14</v>
      </c>
      <c r="E19" s="31">
        <f>E18-E17</f>
        <v>0</v>
      </c>
      <c r="F19" s="31">
        <f>F17-F18</f>
        <v>0</v>
      </c>
      <c r="G19" s="31">
        <f>G17-G18</f>
        <v>0</v>
      </c>
      <c r="H19" s="32">
        <f>H18-H17</f>
        <v>0</v>
      </c>
    </row>
    <row r="20" spans="1:12" s="26" customFormat="1" ht="20.100000000000001" customHeight="1" x14ac:dyDescent="0.3">
      <c r="A20" s="20"/>
      <c r="B20" s="21"/>
      <c r="C20" s="44" t="s">
        <v>20</v>
      </c>
      <c r="D20" s="27" t="s">
        <v>12</v>
      </c>
      <c r="E20" s="28">
        <v>0</v>
      </c>
      <c r="F20" s="28">
        <v>0</v>
      </c>
      <c r="G20" s="31">
        <v>0</v>
      </c>
      <c r="H20" s="29">
        <v>0</v>
      </c>
    </row>
    <row r="21" spans="1:12" s="26" customFormat="1" ht="20.100000000000001" customHeight="1" x14ac:dyDescent="0.3">
      <c r="A21" s="20"/>
      <c r="B21" s="21"/>
      <c r="C21" s="44"/>
      <c r="D21" s="27" t="s">
        <v>13</v>
      </c>
      <c r="E21" s="28">
        <v>0</v>
      </c>
      <c r="F21" s="28">
        <v>0</v>
      </c>
      <c r="G21" s="28">
        <v>0</v>
      </c>
      <c r="H21" s="29">
        <v>0</v>
      </c>
    </row>
    <row r="22" spans="1:12" s="26" customFormat="1" ht="20.100000000000001" customHeight="1" x14ac:dyDescent="0.3">
      <c r="A22" s="20"/>
      <c r="B22" s="21"/>
      <c r="C22" s="44"/>
      <c r="D22" s="27" t="s">
        <v>14</v>
      </c>
      <c r="E22" s="31">
        <f>E20-E21</f>
        <v>0</v>
      </c>
      <c r="F22" s="31">
        <f>F20-F21</f>
        <v>0</v>
      </c>
      <c r="G22" s="31">
        <f>G20-G21</f>
        <v>0</v>
      </c>
      <c r="H22" s="32">
        <f>H21-H20</f>
        <v>0</v>
      </c>
    </row>
    <row r="23" spans="1:12" s="26" customFormat="1" ht="20.100000000000001" customHeight="1" x14ac:dyDescent="0.3">
      <c r="A23" s="20"/>
      <c r="B23" s="21"/>
      <c r="C23" s="45" t="s">
        <v>15</v>
      </c>
      <c r="D23" s="27" t="s">
        <v>12</v>
      </c>
      <c r="E23" s="46">
        <f>SUM(E11,E20,E14,E17)</f>
        <v>1728419760</v>
      </c>
      <c r="F23" s="47">
        <f t="shared" ref="F23:H24" si="1">SUM(F11,F20,F14,F17)</f>
        <v>0</v>
      </c>
      <c r="G23" s="47">
        <f t="shared" si="1"/>
        <v>0</v>
      </c>
      <c r="H23" s="48">
        <f t="shared" si="1"/>
        <v>1728419760</v>
      </c>
    </row>
    <row r="24" spans="1:12" s="26" customFormat="1" ht="20.100000000000001" customHeight="1" x14ac:dyDescent="0.3">
      <c r="A24" s="20"/>
      <c r="B24" s="21"/>
      <c r="C24" s="49"/>
      <c r="D24" s="27" t="s">
        <v>13</v>
      </c>
      <c r="E24" s="46">
        <f>SUM(E12,E21,E15,E18)</f>
        <v>1662579680</v>
      </c>
      <c r="F24" s="47">
        <f t="shared" si="1"/>
        <v>0</v>
      </c>
      <c r="G24" s="47">
        <f t="shared" si="1"/>
        <v>0</v>
      </c>
      <c r="H24" s="48">
        <f t="shared" si="1"/>
        <v>1662579680</v>
      </c>
    </row>
    <row r="25" spans="1:12" s="26" customFormat="1" ht="20.100000000000001" customHeight="1" x14ac:dyDescent="0.3">
      <c r="A25" s="50"/>
      <c r="B25" s="51"/>
      <c r="C25" s="52"/>
      <c r="D25" s="23" t="s">
        <v>14</v>
      </c>
      <c r="E25" s="40">
        <f>E24-E23</f>
        <v>-65840080</v>
      </c>
      <c r="F25" s="31">
        <f>F23-F24</f>
        <v>0</v>
      </c>
      <c r="G25" s="31">
        <f>G23-G24</f>
        <v>0</v>
      </c>
      <c r="H25" s="41">
        <f>H24-H23</f>
        <v>-65840080</v>
      </c>
    </row>
    <row r="26" spans="1:12" s="26" customFormat="1" ht="20.100000000000001" customHeight="1" x14ac:dyDescent="0.3">
      <c r="A26" s="33" t="s">
        <v>21</v>
      </c>
      <c r="B26" s="53" t="s">
        <v>21</v>
      </c>
      <c r="C26" s="22" t="s">
        <v>22</v>
      </c>
      <c r="D26" s="23" t="s">
        <v>12</v>
      </c>
      <c r="E26" s="28">
        <v>0</v>
      </c>
      <c r="F26" s="28">
        <v>0</v>
      </c>
      <c r="G26" s="38">
        <v>402408865</v>
      </c>
      <c r="H26" s="36">
        <f>SUM(E26:G26)</f>
        <v>402408865</v>
      </c>
    </row>
    <row r="27" spans="1:12" s="26" customFormat="1" ht="20.100000000000001" customHeight="1" x14ac:dyDescent="0.3">
      <c r="A27" s="20"/>
      <c r="B27" s="54"/>
      <c r="C27" s="22"/>
      <c r="D27" s="23" t="s">
        <v>13</v>
      </c>
      <c r="E27" s="28">
        <v>0</v>
      </c>
      <c r="F27" s="28">
        <v>0</v>
      </c>
      <c r="G27" s="38">
        <v>382319538</v>
      </c>
      <c r="H27" s="39">
        <f>SUM(E27:G27)</f>
        <v>382319538</v>
      </c>
    </row>
    <row r="28" spans="1:12" s="26" customFormat="1" ht="20.100000000000001" customHeight="1" x14ac:dyDescent="0.3">
      <c r="A28" s="20"/>
      <c r="B28" s="54"/>
      <c r="C28" s="30"/>
      <c r="D28" s="23" t="s">
        <v>14</v>
      </c>
      <c r="E28" s="31">
        <f>E26-E27</f>
        <v>0</v>
      </c>
      <c r="F28" s="31">
        <f>F26-F27</f>
        <v>0</v>
      </c>
      <c r="G28" s="40">
        <f>G27-G26</f>
        <v>-20089327</v>
      </c>
      <c r="H28" s="41">
        <f>H27-H26</f>
        <v>-20089327</v>
      </c>
    </row>
    <row r="29" spans="1:12" s="26" customFormat="1" ht="20.100000000000001" customHeight="1" x14ac:dyDescent="0.3">
      <c r="A29" s="20"/>
      <c r="B29" s="54"/>
      <c r="C29" s="42" t="s">
        <v>23</v>
      </c>
      <c r="D29" s="23" t="s">
        <v>12</v>
      </c>
      <c r="E29" s="55">
        <v>0</v>
      </c>
      <c r="F29" s="28">
        <v>0</v>
      </c>
      <c r="G29" s="56">
        <v>41100000</v>
      </c>
      <c r="H29" s="39">
        <f>SUM(E29:G29)</f>
        <v>41100000</v>
      </c>
    </row>
    <row r="30" spans="1:12" s="26" customFormat="1" ht="20.100000000000001" customHeight="1" x14ac:dyDescent="0.3">
      <c r="A30" s="20"/>
      <c r="B30" s="54"/>
      <c r="C30" s="22"/>
      <c r="D30" s="23" t="s">
        <v>13</v>
      </c>
      <c r="E30" s="28">
        <v>0</v>
      </c>
      <c r="F30" s="28">
        <v>0</v>
      </c>
      <c r="G30" s="38">
        <v>37781161</v>
      </c>
      <c r="H30" s="39">
        <f>SUM(E30:G30)</f>
        <v>37781161</v>
      </c>
      <c r="I30" s="57"/>
    </row>
    <row r="31" spans="1:12" s="26" customFormat="1" ht="20.100000000000001" customHeight="1" x14ac:dyDescent="0.3">
      <c r="A31" s="20"/>
      <c r="B31" s="54"/>
      <c r="C31" s="30"/>
      <c r="D31" s="23" t="s">
        <v>14</v>
      </c>
      <c r="E31" s="31">
        <f>E29-E30</f>
        <v>0</v>
      </c>
      <c r="F31" s="31">
        <f>F29-F30</f>
        <v>0</v>
      </c>
      <c r="G31" s="40">
        <f>G30-G29</f>
        <v>-3318839</v>
      </c>
      <c r="H31" s="41">
        <f>H30-H29</f>
        <v>-3318839</v>
      </c>
      <c r="I31" s="58"/>
      <c r="J31" s="58"/>
      <c r="K31" s="58"/>
      <c r="L31" s="58"/>
    </row>
    <row r="32" spans="1:12" s="26" customFormat="1" ht="20.100000000000001" customHeight="1" x14ac:dyDescent="0.3">
      <c r="A32" s="20"/>
      <c r="B32" s="54"/>
      <c r="C32" s="42" t="s">
        <v>15</v>
      </c>
      <c r="D32" s="27" t="s">
        <v>12</v>
      </c>
      <c r="E32" s="31">
        <f>SUM(E26,E29)</f>
        <v>0</v>
      </c>
      <c r="F32" s="31">
        <f>SUM(F26,F29)</f>
        <v>0</v>
      </c>
      <c r="G32" s="40">
        <f>SUM(G26,G29)</f>
        <v>443508865</v>
      </c>
      <c r="H32" s="39">
        <f>SUM(E32:G32)</f>
        <v>443508865</v>
      </c>
    </row>
    <row r="33" spans="1:13" s="26" customFormat="1" ht="20.100000000000001" customHeight="1" x14ac:dyDescent="0.3">
      <c r="A33" s="20"/>
      <c r="B33" s="54"/>
      <c r="C33" s="22"/>
      <c r="D33" s="23" t="s">
        <v>13</v>
      </c>
      <c r="E33" s="31"/>
      <c r="F33" s="31"/>
      <c r="G33" s="40">
        <f>G27+G30</f>
        <v>420100699</v>
      </c>
      <c r="H33" s="39">
        <f>SUM(E33:G33)</f>
        <v>420100699</v>
      </c>
    </row>
    <row r="34" spans="1:13" s="26" customFormat="1" ht="20.100000000000001" customHeight="1" x14ac:dyDescent="0.3">
      <c r="A34" s="50"/>
      <c r="B34" s="59"/>
      <c r="C34" s="30"/>
      <c r="D34" s="23" t="s">
        <v>14</v>
      </c>
      <c r="E34" s="31">
        <f>E32-E33</f>
        <v>0</v>
      </c>
      <c r="F34" s="31">
        <f>F32-F33</f>
        <v>0</v>
      </c>
      <c r="G34" s="40">
        <f>G33-G32</f>
        <v>-23408166</v>
      </c>
      <c r="H34" s="41">
        <f>H33-H32</f>
        <v>-23408166</v>
      </c>
    </row>
    <row r="35" spans="1:13" s="26" customFormat="1" ht="20.100000000000001" customHeight="1" x14ac:dyDescent="0.3">
      <c r="A35" s="33" t="s">
        <v>24</v>
      </c>
      <c r="B35" s="53" t="s">
        <v>24</v>
      </c>
      <c r="C35" s="42" t="s">
        <v>24</v>
      </c>
      <c r="D35" s="27" t="s">
        <v>12</v>
      </c>
      <c r="E35" s="60">
        <v>0</v>
      </c>
      <c r="F35" s="28">
        <v>0</v>
      </c>
      <c r="G35" s="28">
        <v>0</v>
      </c>
      <c r="H35" s="29">
        <f>SUM(E35:G35)</f>
        <v>0</v>
      </c>
    </row>
    <row r="36" spans="1:13" s="26" customFormat="1" ht="20.100000000000001" customHeight="1" x14ac:dyDescent="0.3">
      <c r="A36" s="20"/>
      <c r="B36" s="54"/>
      <c r="C36" s="22"/>
      <c r="D36" s="23" t="s">
        <v>13</v>
      </c>
      <c r="E36" s="60">
        <v>0</v>
      </c>
      <c r="F36" s="28">
        <v>0</v>
      </c>
      <c r="G36" s="28">
        <v>0</v>
      </c>
      <c r="H36" s="29">
        <f>SUM(E36:G36)</f>
        <v>0</v>
      </c>
    </row>
    <row r="37" spans="1:13" s="26" customFormat="1" ht="20.100000000000001" customHeight="1" x14ac:dyDescent="0.3">
      <c r="A37" s="50"/>
      <c r="B37" s="59"/>
      <c r="C37" s="30"/>
      <c r="D37" s="23" t="s">
        <v>14</v>
      </c>
      <c r="E37" s="31">
        <f>E35-E36</f>
        <v>0</v>
      </c>
      <c r="F37" s="31">
        <f>F35-F36</f>
        <v>0</v>
      </c>
      <c r="G37" s="31">
        <f>G35-G36</f>
        <v>0</v>
      </c>
      <c r="H37" s="32">
        <f>H35-H36</f>
        <v>0</v>
      </c>
    </row>
    <row r="38" spans="1:13" s="26" customFormat="1" ht="20.100000000000001" customHeight="1" x14ac:dyDescent="0.3">
      <c r="A38" s="20"/>
      <c r="B38" s="54"/>
      <c r="C38" s="61" t="s">
        <v>25</v>
      </c>
      <c r="D38" s="23" t="s">
        <v>12</v>
      </c>
      <c r="E38" s="62">
        <v>0</v>
      </c>
      <c r="F38" s="24">
        <v>0</v>
      </c>
      <c r="G38" s="24">
        <v>0</v>
      </c>
      <c r="H38" s="25">
        <f>SUM(E38:G38)</f>
        <v>0</v>
      </c>
    </row>
    <row r="39" spans="1:13" s="26" customFormat="1" ht="20.100000000000001" customHeight="1" x14ac:dyDescent="0.3">
      <c r="A39" s="20"/>
      <c r="B39" s="54"/>
      <c r="C39" s="22"/>
      <c r="D39" s="23" t="s">
        <v>13</v>
      </c>
      <c r="E39" s="60">
        <v>0</v>
      </c>
      <c r="F39" s="28">
        <v>0</v>
      </c>
      <c r="G39" s="28">
        <v>0</v>
      </c>
      <c r="H39" s="29">
        <f>SUM(E39:G39)</f>
        <v>0</v>
      </c>
    </row>
    <row r="40" spans="1:13" s="26" customFormat="1" ht="20.100000000000001" customHeight="1" x14ac:dyDescent="0.3">
      <c r="A40" s="20"/>
      <c r="B40" s="54"/>
      <c r="C40" s="30"/>
      <c r="D40" s="23" t="s">
        <v>14</v>
      </c>
      <c r="E40" s="31">
        <f>E38-E39</f>
        <v>0</v>
      </c>
      <c r="F40" s="31">
        <f>F38-F39</f>
        <v>0</v>
      </c>
      <c r="G40" s="31">
        <f>G38-G39</f>
        <v>0</v>
      </c>
      <c r="H40" s="32">
        <f>H38-H39</f>
        <v>0</v>
      </c>
    </row>
    <row r="41" spans="1:13" s="26" customFormat="1" ht="20.100000000000001" customHeight="1" x14ac:dyDescent="0.3">
      <c r="A41" s="63"/>
      <c r="B41" s="64"/>
      <c r="C41" s="42" t="s">
        <v>15</v>
      </c>
      <c r="D41" s="27" t="s">
        <v>12</v>
      </c>
      <c r="E41" s="31">
        <v>0</v>
      </c>
      <c r="F41" s="31">
        <v>0</v>
      </c>
      <c r="G41" s="31">
        <f>G35+G38</f>
        <v>0</v>
      </c>
      <c r="H41" s="29">
        <f>SUM(E41:G41)</f>
        <v>0</v>
      </c>
    </row>
    <row r="42" spans="1:13" s="26" customFormat="1" ht="20.100000000000001" customHeight="1" x14ac:dyDescent="0.3">
      <c r="A42" s="63"/>
      <c r="B42" s="64"/>
      <c r="C42" s="22"/>
      <c r="D42" s="23" t="s">
        <v>13</v>
      </c>
      <c r="E42" s="31">
        <v>0</v>
      </c>
      <c r="F42" s="31">
        <f>F36+F39</f>
        <v>0</v>
      </c>
      <c r="G42" s="31">
        <f>G36</f>
        <v>0</v>
      </c>
      <c r="H42" s="29">
        <f>SUM(E42:G42)</f>
        <v>0</v>
      </c>
    </row>
    <row r="43" spans="1:13" s="26" customFormat="1" ht="20.100000000000001" customHeight="1" x14ac:dyDescent="0.3">
      <c r="A43" s="65"/>
      <c r="B43" s="66"/>
      <c r="C43" s="30"/>
      <c r="D43" s="27" t="s">
        <v>14</v>
      </c>
      <c r="E43" s="31">
        <f>E41-E42</f>
        <v>0</v>
      </c>
      <c r="F43" s="31">
        <f>F41-F42</f>
        <v>0</v>
      </c>
      <c r="G43" s="31">
        <f>G41-G42</f>
        <v>0</v>
      </c>
      <c r="H43" s="32">
        <f>SUM(E43:G43)</f>
        <v>0</v>
      </c>
    </row>
    <row r="44" spans="1:13" s="8" customFormat="1" ht="20.100000000000001" customHeight="1" x14ac:dyDescent="0.3">
      <c r="A44" s="67" t="s">
        <v>26</v>
      </c>
      <c r="B44" s="68" t="s">
        <v>26</v>
      </c>
      <c r="C44" s="69" t="s">
        <v>27</v>
      </c>
      <c r="D44" s="27" t="s">
        <v>12</v>
      </c>
      <c r="E44" s="28">
        <v>0</v>
      </c>
      <c r="F44" s="38">
        <v>146475</v>
      </c>
      <c r="G44" s="28">
        <v>0</v>
      </c>
      <c r="H44" s="39">
        <f>SUM(E44:G44)</f>
        <v>146475</v>
      </c>
    </row>
    <row r="45" spans="1:13" s="8" customFormat="1" ht="20.100000000000001" customHeight="1" x14ac:dyDescent="0.3">
      <c r="A45" s="70"/>
      <c r="B45" s="71"/>
      <c r="C45" s="44"/>
      <c r="D45" s="27" t="s">
        <v>13</v>
      </c>
      <c r="E45" s="72">
        <v>0</v>
      </c>
      <c r="F45" s="38">
        <v>132558</v>
      </c>
      <c r="G45" s="28">
        <v>0</v>
      </c>
      <c r="H45" s="36">
        <f>F45</f>
        <v>132558</v>
      </c>
      <c r="M45" s="37"/>
    </row>
    <row r="46" spans="1:13" s="8" customFormat="1" ht="20.100000000000001" customHeight="1" x14ac:dyDescent="0.3">
      <c r="A46" s="70"/>
      <c r="B46" s="71"/>
      <c r="C46" s="44"/>
      <c r="D46" s="27" t="s">
        <v>14</v>
      </c>
      <c r="E46" s="73">
        <f>E44-E45</f>
        <v>0</v>
      </c>
      <c r="F46" s="40">
        <f>F45-F44</f>
        <v>-13917</v>
      </c>
      <c r="G46" s="31">
        <f>G44-G45</f>
        <v>0</v>
      </c>
      <c r="H46" s="41">
        <f>H45-H44</f>
        <v>-13917</v>
      </c>
      <c r="M46" s="37"/>
    </row>
    <row r="47" spans="1:13" s="8" customFormat="1" ht="20.100000000000001" customHeight="1" x14ac:dyDescent="0.3">
      <c r="A47" s="70"/>
      <c r="B47" s="71"/>
      <c r="C47" s="44" t="s">
        <v>26</v>
      </c>
      <c r="D47" s="27" t="s">
        <v>12</v>
      </c>
      <c r="E47" s="28">
        <v>0</v>
      </c>
      <c r="F47" s="74">
        <v>33381984</v>
      </c>
      <c r="G47" s="28">
        <v>0</v>
      </c>
      <c r="H47" s="39">
        <f>SUM(E47:G47)</f>
        <v>33381984</v>
      </c>
      <c r="M47" s="37"/>
    </row>
    <row r="48" spans="1:13" s="8" customFormat="1" ht="20.100000000000001" customHeight="1" x14ac:dyDescent="0.3">
      <c r="A48" s="70"/>
      <c r="B48" s="71"/>
      <c r="C48" s="44"/>
      <c r="D48" s="75" t="s">
        <v>13</v>
      </c>
      <c r="E48" s="28">
        <v>0</v>
      </c>
      <c r="F48" s="74">
        <v>37723157</v>
      </c>
      <c r="G48" s="28">
        <v>0</v>
      </c>
      <c r="H48" s="76">
        <f>SUM(E48:G48)</f>
        <v>37723157</v>
      </c>
      <c r="M48" s="37"/>
    </row>
    <row r="49" spans="1:17" s="8" customFormat="1" ht="20.100000000000001" customHeight="1" x14ac:dyDescent="0.3">
      <c r="A49" s="70"/>
      <c r="B49" s="71"/>
      <c r="C49" s="44"/>
      <c r="D49" s="27" t="s">
        <v>14</v>
      </c>
      <c r="E49" s="31">
        <f>E47-E48</f>
        <v>0</v>
      </c>
      <c r="F49" s="40">
        <f>F48-F47</f>
        <v>4341173</v>
      </c>
      <c r="G49" s="31">
        <f>G47-G48</f>
        <v>0</v>
      </c>
      <c r="H49" s="41">
        <f>H48-H47</f>
        <v>4341173</v>
      </c>
      <c r="M49" s="77"/>
    </row>
    <row r="50" spans="1:17" s="8" customFormat="1" ht="20.100000000000001" customHeight="1" x14ac:dyDescent="0.3">
      <c r="A50" s="70"/>
      <c r="B50" s="71"/>
      <c r="C50" s="44" t="s">
        <v>15</v>
      </c>
      <c r="D50" s="27" t="s">
        <v>12</v>
      </c>
      <c r="E50" s="47">
        <f>SUM(E44,E47)</f>
        <v>0</v>
      </c>
      <c r="F50" s="46">
        <f>SUM(F44,F47)</f>
        <v>33528459</v>
      </c>
      <c r="G50" s="47">
        <f>SUM(G44,G47)</f>
        <v>0</v>
      </c>
      <c r="H50" s="48">
        <f>SUM(H44,H47)</f>
        <v>33528459</v>
      </c>
      <c r="M50" s="37"/>
    </row>
    <row r="51" spans="1:17" s="8" customFormat="1" ht="20.100000000000001" customHeight="1" x14ac:dyDescent="0.3">
      <c r="A51" s="70"/>
      <c r="B51" s="71"/>
      <c r="C51" s="44"/>
      <c r="D51" s="27" t="s">
        <v>13</v>
      </c>
      <c r="E51" s="47">
        <f>SUM(E45,E48)</f>
        <v>0</v>
      </c>
      <c r="F51" s="46">
        <f>F45+F48</f>
        <v>37855715</v>
      </c>
      <c r="G51" s="47">
        <v>0</v>
      </c>
      <c r="H51" s="48">
        <f>SUM(H45,H48)</f>
        <v>37855715</v>
      </c>
      <c r="M51" s="77"/>
    </row>
    <row r="52" spans="1:17" s="8" customFormat="1" ht="20.100000000000001" customHeight="1" x14ac:dyDescent="0.3">
      <c r="A52" s="78"/>
      <c r="B52" s="79"/>
      <c r="C52" s="44"/>
      <c r="D52" s="27" t="s">
        <v>14</v>
      </c>
      <c r="E52" s="31">
        <f>E50-E51</f>
        <v>0</v>
      </c>
      <c r="F52" s="40">
        <f>F51-F50</f>
        <v>4327256</v>
      </c>
      <c r="G52" s="31">
        <f>G50-G51</f>
        <v>0</v>
      </c>
      <c r="H52" s="41">
        <f>H51-H50</f>
        <v>4327256</v>
      </c>
      <c r="M52" s="77"/>
    </row>
    <row r="53" spans="1:17" s="8" customFormat="1" ht="20.100000000000001" customHeight="1" x14ac:dyDescent="0.3">
      <c r="A53" s="67" t="s">
        <v>28</v>
      </c>
      <c r="B53" s="68" t="s">
        <v>28</v>
      </c>
      <c r="C53" s="45" t="s">
        <v>28</v>
      </c>
      <c r="D53" s="27" t="s">
        <v>12</v>
      </c>
      <c r="E53" s="28">
        <v>0</v>
      </c>
      <c r="F53" s="38">
        <v>108842541</v>
      </c>
      <c r="G53" s="80">
        <v>127571135</v>
      </c>
      <c r="H53" s="39">
        <f>SUM(E53:G53)</f>
        <v>236413676</v>
      </c>
      <c r="M53" s="37"/>
    </row>
    <row r="54" spans="1:17" s="8" customFormat="1" ht="20.100000000000001" customHeight="1" x14ac:dyDescent="0.3">
      <c r="A54" s="70"/>
      <c r="B54" s="71"/>
      <c r="C54" s="49"/>
      <c r="D54" s="23" t="s">
        <v>13</v>
      </c>
      <c r="E54" s="28">
        <v>0</v>
      </c>
      <c r="F54" s="38">
        <v>108842541</v>
      </c>
      <c r="G54" s="80">
        <v>127571135</v>
      </c>
      <c r="H54" s="36">
        <f>SUM(F54:G54)</f>
        <v>236413676</v>
      </c>
      <c r="M54" s="37"/>
    </row>
    <row r="55" spans="1:17" s="8" customFormat="1" ht="20.100000000000001" customHeight="1" x14ac:dyDescent="0.3">
      <c r="A55" s="70"/>
      <c r="B55" s="71"/>
      <c r="C55" s="52"/>
      <c r="D55" s="23" t="s">
        <v>14</v>
      </c>
      <c r="E55" s="31">
        <f>E53-E54</f>
        <v>0</v>
      </c>
      <c r="F55" s="31">
        <f>F53-F54</f>
        <v>0</v>
      </c>
      <c r="G55" s="31">
        <f>G53-G54</f>
        <v>0</v>
      </c>
      <c r="H55" s="81">
        <f>H54-H53</f>
        <v>0</v>
      </c>
      <c r="M55" s="82"/>
    </row>
    <row r="56" spans="1:17" s="8" customFormat="1" ht="20.100000000000001" customHeight="1" x14ac:dyDescent="0.3">
      <c r="A56" s="70"/>
      <c r="B56" s="71"/>
      <c r="C56" s="45" t="s">
        <v>15</v>
      </c>
      <c r="D56" s="27" t="s">
        <v>12</v>
      </c>
      <c r="E56" s="47">
        <f t="shared" ref="E56:H57" si="2">E53</f>
        <v>0</v>
      </c>
      <c r="F56" s="46">
        <f t="shared" si="2"/>
        <v>108842541</v>
      </c>
      <c r="G56" s="46">
        <f t="shared" si="2"/>
        <v>127571135</v>
      </c>
      <c r="H56" s="48">
        <f t="shared" si="2"/>
        <v>236413676</v>
      </c>
      <c r="J56" s="83"/>
    </row>
    <row r="57" spans="1:17" s="8" customFormat="1" ht="20.100000000000001" customHeight="1" x14ac:dyDescent="0.3">
      <c r="A57" s="70"/>
      <c r="B57" s="71"/>
      <c r="C57" s="49"/>
      <c r="D57" s="27" t="s">
        <v>13</v>
      </c>
      <c r="E57" s="47">
        <f t="shared" si="2"/>
        <v>0</v>
      </c>
      <c r="F57" s="46">
        <f t="shared" si="2"/>
        <v>108842541</v>
      </c>
      <c r="G57" s="46">
        <f t="shared" si="2"/>
        <v>127571135</v>
      </c>
      <c r="H57" s="48">
        <f t="shared" si="2"/>
        <v>236413676</v>
      </c>
    </row>
    <row r="58" spans="1:17" s="8" customFormat="1" ht="20.100000000000001" customHeight="1" thickBot="1" x14ac:dyDescent="0.35">
      <c r="A58" s="84"/>
      <c r="B58" s="85"/>
      <c r="C58" s="49"/>
      <c r="D58" s="86" t="s">
        <v>14</v>
      </c>
      <c r="E58" s="87">
        <f>E56-E57</f>
        <v>0</v>
      </c>
      <c r="F58" s="87">
        <f>F56-F57</f>
        <v>0</v>
      </c>
      <c r="G58" s="87">
        <f>G56-G57</f>
        <v>0</v>
      </c>
      <c r="H58" s="88">
        <f>H57-H56</f>
        <v>0</v>
      </c>
    </row>
    <row r="59" spans="1:17" s="14" customFormat="1" ht="20.100000000000001" customHeight="1" thickTop="1" x14ac:dyDescent="0.3">
      <c r="A59" s="89" t="s">
        <v>29</v>
      </c>
      <c r="B59" s="90"/>
      <c r="C59" s="91"/>
      <c r="D59" s="92" t="s">
        <v>12</v>
      </c>
      <c r="E59" s="93">
        <f>SUM(E8,E23,E32,E41,E50,E56)</f>
        <v>1728419760</v>
      </c>
      <c r="F59" s="93">
        <f>SUM(F8,F23,F32,F41,F50,F56)</f>
        <v>142371000</v>
      </c>
      <c r="G59" s="93">
        <f>SUM(G8,G23,G32,G41,G50,G56)</f>
        <v>571080000</v>
      </c>
      <c r="H59" s="94">
        <f>SUM(H8,H23,H32,H41,H50,H56)</f>
        <v>2441870760</v>
      </c>
    </row>
    <row r="60" spans="1:17" s="14" customFormat="1" ht="20.100000000000001" customHeight="1" x14ac:dyDescent="0.3">
      <c r="A60" s="95"/>
      <c r="B60" s="96"/>
      <c r="C60" s="97"/>
      <c r="D60" s="23" t="s">
        <v>13</v>
      </c>
      <c r="E60" s="98">
        <f>SUM(E6,E24,E33,E42,E51,E57)</f>
        <v>1662579680</v>
      </c>
      <c r="F60" s="98">
        <f>SUM(F6,F24,F33,F42,F51,F57)</f>
        <v>146698256</v>
      </c>
      <c r="G60" s="98">
        <f>SUM(G6,G24,G33,G42,G51,G57)</f>
        <v>547671834</v>
      </c>
      <c r="H60" s="99">
        <f>SUM(H6,H24,H33,H42,H51,H57)</f>
        <v>2356949770</v>
      </c>
    </row>
    <row r="61" spans="1:17" s="14" customFormat="1" ht="20.100000000000001" customHeight="1" thickBot="1" x14ac:dyDescent="0.35">
      <c r="A61" s="100"/>
      <c r="B61" s="101"/>
      <c r="C61" s="102"/>
      <c r="D61" s="103" t="s">
        <v>14</v>
      </c>
      <c r="E61" s="104">
        <f>E60-E59</f>
        <v>-65840080</v>
      </c>
      <c r="F61" s="104">
        <f>F60-F59</f>
        <v>4327256</v>
      </c>
      <c r="G61" s="104">
        <f>G60-G59</f>
        <v>-23408166</v>
      </c>
      <c r="H61" s="105">
        <f>H60-H59</f>
        <v>-84920990</v>
      </c>
    </row>
    <row r="62" spans="1:17" s="106" customFormat="1" x14ac:dyDescent="0.15">
      <c r="P62" s="107"/>
      <c r="Q62" s="107"/>
    </row>
    <row r="63" spans="1:17" x14ac:dyDescent="0.15">
      <c r="P63" s="26"/>
      <c r="Q63" s="26"/>
    </row>
    <row r="64" spans="1:17" x14ac:dyDescent="0.15">
      <c r="P64" s="26"/>
      <c r="Q64" s="26"/>
    </row>
    <row r="65" spans="6:6" x14ac:dyDescent="0.15">
      <c r="F65" s="109"/>
    </row>
  </sheetData>
  <mergeCells count="29">
    <mergeCell ref="C53:C55"/>
    <mergeCell ref="C56:C58"/>
    <mergeCell ref="A59:C61"/>
    <mergeCell ref="A41:A43"/>
    <mergeCell ref="B41:B43"/>
    <mergeCell ref="C41:C43"/>
    <mergeCell ref="C44:C46"/>
    <mergeCell ref="C47:C49"/>
    <mergeCell ref="C50:C52"/>
    <mergeCell ref="C23:C25"/>
    <mergeCell ref="C26:C28"/>
    <mergeCell ref="C29:C31"/>
    <mergeCell ref="C32:C34"/>
    <mergeCell ref="C35:C37"/>
    <mergeCell ref="C38:C40"/>
    <mergeCell ref="C5:C7"/>
    <mergeCell ref="C8:C10"/>
    <mergeCell ref="C11:C13"/>
    <mergeCell ref="C14:C16"/>
    <mergeCell ref="C17:C19"/>
    <mergeCell ref="C20:C22"/>
    <mergeCell ref="A1:H1"/>
    <mergeCell ref="G2:H2"/>
    <mergeCell ref="A3:C3"/>
    <mergeCell ref="D3:D4"/>
    <mergeCell ref="E3:E4"/>
    <mergeCell ref="F3:F4"/>
    <mergeCell ref="G3:G4"/>
    <mergeCell ref="H3:H4"/>
  </mergeCells>
  <phoneticPr fontId="3" type="noConversion"/>
  <printOptions horizontalCentered="1"/>
  <pageMargins left="0.23622047244094491" right="0" top="0.74803149606299213" bottom="0.74803149606299213" header="0.31496062992125984" footer="0.31496062992125984"/>
  <pageSetup paperSize="9" scale="86" fitToHeight="0" orientation="portrait" r:id="rId1"/>
  <rowBreaks count="1" manualBreakCount="1">
    <brk id="37" max="7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7287F-948A-4DAC-A8ED-1BCB81B84C2E}">
  <dimension ref="A1:Q121"/>
  <sheetViews>
    <sheetView view="pageBreakPreview" zoomScaleNormal="100" zoomScaleSheetLayoutView="100" workbookViewId="0">
      <pane ySplit="4" topLeftCell="A98" activePane="bottomLeft" state="frozen"/>
      <selection activeCell="K10" sqref="K10"/>
      <selection pane="bottomLeft" activeCell="K10" sqref="K10"/>
    </sheetView>
  </sheetViews>
  <sheetFormatPr defaultColWidth="9.875" defaultRowHeight="13.5" x14ac:dyDescent="0.15"/>
  <cols>
    <col min="1" max="3" width="11" style="108" customWidth="1"/>
    <col min="4" max="4" width="9.875" style="106" customWidth="1"/>
    <col min="5" max="8" width="13.25" style="108" customWidth="1"/>
    <col min="9" max="9" width="12.25" style="108" bestFit="1" customWidth="1"/>
    <col min="10" max="10" width="10.375" style="108" bestFit="1" customWidth="1"/>
    <col min="11" max="11" width="13" style="108" bestFit="1" customWidth="1"/>
    <col min="12" max="12" width="15.5" style="108" bestFit="1" customWidth="1"/>
    <col min="13" max="16384" width="9.875" style="108"/>
  </cols>
  <sheetData>
    <row r="1" spans="1:12" s="3" customFormat="1" ht="69.95" customHeight="1" x14ac:dyDescent="0.3">
      <c r="A1" s="110" t="s">
        <v>30</v>
      </c>
      <c r="B1" s="111"/>
      <c r="C1" s="111"/>
      <c r="D1" s="111"/>
      <c r="E1" s="111"/>
      <c r="F1" s="111"/>
      <c r="G1" s="111"/>
      <c r="H1" s="111"/>
      <c r="J1" s="4"/>
      <c r="K1" s="4"/>
      <c r="L1" s="4"/>
    </row>
    <row r="2" spans="1:12" s="8" customFormat="1" ht="20.100000000000001" customHeight="1" thickBot="1" x14ac:dyDescent="0.35">
      <c r="A2" s="112"/>
      <c r="B2" s="113"/>
      <c r="C2" s="113"/>
      <c r="D2" s="114"/>
      <c r="E2" s="113"/>
      <c r="F2" s="113"/>
      <c r="G2" s="115" t="s">
        <v>1</v>
      </c>
      <c r="H2" s="115"/>
      <c r="J2" s="9"/>
      <c r="K2" s="9"/>
      <c r="L2" s="9"/>
    </row>
    <row r="3" spans="1:12" s="14" customFormat="1" ht="18.95" customHeight="1" x14ac:dyDescent="0.3">
      <c r="A3" s="10" t="s">
        <v>2</v>
      </c>
      <c r="B3" s="11"/>
      <c r="C3" s="11"/>
      <c r="D3" s="12" t="s">
        <v>3</v>
      </c>
      <c r="E3" s="12" t="s">
        <v>4</v>
      </c>
      <c r="F3" s="12" t="s">
        <v>5</v>
      </c>
      <c r="G3" s="12" t="s">
        <v>6</v>
      </c>
      <c r="H3" s="13" t="s">
        <v>7</v>
      </c>
      <c r="I3" s="116"/>
      <c r="J3" s="15"/>
      <c r="K3" s="15"/>
      <c r="L3" s="15"/>
    </row>
    <row r="4" spans="1:12" s="14" customFormat="1" ht="18.95" customHeight="1" thickBot="1" x14ac:dyDescent="0.35">
      <c r="A4" s="16" t="s">
        <v>8</v>
      </c>
      <c r="B4" s="17" t="s">
        <v>9</v>
      </c>
      <c r="C4" s="17" t="s">
        <v>10</v>
      </c>
      <c r="D4" s="18"/>
      <c r="E4" s="18"/>
      <c r="F4" s="18"/>
      <c r="G4" s="18"/>
      <c r="H4" s="19"/>
      <c r="I4" s="116"/>
      <c r="J4" s="15"/>
      <c r="K4" s="15"/>
      <c r="L4" s="15"/>
    </row>
    <row r="5" spans="1:12" s="8" customFormat="1" ht="20.100000000000001" customHeight="1" x14ac:dyDescent="0.3">
      <c r="A5" s="117" t="s">
        <v>31</v>
      </c>
      <c r="B5" s="118" t="s">
        <v>32</v>
      </c>
      <c r="C5" s="119" t="s">
        <v>33</v>
      </c>
      <c r="D5" s="120" t="s">
        <v>12</v>
      </c>
      <c r="E5" s="35">
        <v>1158236590</v>
      </c>
      <c r="F5" s="35" t="s">
        <v>34</v>
      </c>
      <c r="G5" s="35" t="s">
        <v>34</v>
      </c>
      <c r="H5" s="121">
        <f>SUM(E5:G5)</f>
        <v>1158236590</v>
      </c>
      <c r="J5" s="9"/>
      <c r="K5" s="9"/>
      <c r="L5" s="9"/>
    </row>
    <row r="6" spans="1:12" s="8" customFormat="1" ht="20.100000000000001" customHeight="1" x14ac:dyDescent="0.3">
      <c r="A6" s="117"/>
      <c r="B6" s="118"/>
      <c r="C6" s="119"/>
      <c r="D6" s="122" t="s">
        <v>13</v>
      </c>
      <c r="E6" s="38">
        <v>1157788390</v>
      </c>
      <c r="F6" s="35" t="s">
        <v>34</v>
      </c>
      <c r="G6" s="35" t="s">
        <v>34</v>
      </c>
      <c r="H6" s="123">
        <f>SUM(E6:G6)</f>
        <v>1157788390</v>
      </c>
      <c r="J6" s="9"/>
      <c r="K6" s="9"/>
      <c r="L6" s="9"/>
    </row>
    <row r="7" spans="1:12" s="8" customFormat="1" ht="20.100000000000001" customHeight="1" x14ac:dyDescent="0.3">
      <c r="A7" s="117"/>
      <c r="B7" s="118"/>
      <c r="C7" s="124"/>
      <c r="D7" s="122" t="s">
        <v>14</v>
      </c>
      <c r="E7" s="125">
        <f>E6-E5</f>
        <v>-448200</v>
      </c>
      <c r="F7" s="35" t="s">
        <v>34</v>
      </c>
      <c r="G7" s="35" t="s">
        <v>34</v>
      </c>
      <c r="H7" s="126">
        <f t="shared" ref="H7" si="0">H6-H5</f>
        <v>-448200</v>
      </c>
      <c r="J7" s="9"/>
      <c r="K7" s="9"/>
      <c r="L7" s="9"/>
    </row>
    <row r="8" spans="1:12" s="8" customFormat="1" ht="20.100000000000001" customHeight="1" x14ac:dyDescent="0.3">
      <c r="A8" s="117"/>
      <c r="B8" s="118"/>
      <c r="C8" s="127" t="s">
        <v>35</v>
      </c>
      <c r="D8" s="122" t="s">
        <v>12</v>
      </c>
      <c r="E8" s="38" t="s">
        <v>34</v>
      </c>
      <c r="F8" s="35" t="s">
        <v>34</v>
      </c>
      <c r="G8" s="35" t="s">
        <v>34</v>
      </c>
      <c r="H8" s="123">
        <f>SUM(E8:G8)</f>
        <v>0</v>
      </c>
      <c r="J8" s="9"/>
      <c r="K8" s="9"/>
      <c r="L8" s="9"/>
    </row>
    <row r="9" spans="1:12" s="8" customFormat="1" ht="20.100000000000001" customHeight="1" x14ac:dyDescent="0.3">
      <c r="A9" s="117"/>
      <c r="B9" s="118"/>
      <c r="C9" s="119"/>
      <c r="D9" s="122" t="s">
        <v>13</v>
      </c>
      <c r="E9" s="38" t="s">
        <v>34</v>
      </c>
      <c r="F9" s="35" t="s">
        <v>34</v>
      </c>
      <c r="G9" s="35" t="s">
        <v>34</v>
      </c>
      <c r="H9" s="123">
        <f>SUM(E9:G9)</f>
        <v>0</v>
      </c>
      <c r="J9" s="9"/>
      <c r="K9" s="9"/>
      <c r="L9" s="9"/>
    </row>
    <row r="10" spans="1:12" s="8" customFormat="1" ht="20.100000000000001" customHeight="1" x14ac:dyDescent="0.3">
      <c r="A10" s="117"/>
      <c r="B10" s="118"/>
      <c r="C10" s="124"/>
      <c r="D10" s="122" t="s">
        <v>14</v>
      </c>
      <c r="E10" s="125" t="s">
        <v>34</v>
      </c>
      <c r="F10" s="35" t="s">
        <v>34</v>
      </c>
      <c r="G10" s="35" t="s">
        <v>34</v>
      </c>
      <c r="H10" s="126">
        <f>H8-H9</f>
        <v>0</v>
      </c>
      <c r="J10" s="9"/>
      <c r="K10" s="9"/>
      <c r="L10" s="9"/>
    </row>
    <row r="11" spans="1:12" s="8" customFormat="1" ht="20.100000000000001" customHeight="1" x14ac:dyDescent="0.3">
      <c r="A11" s="117"/>
      <c r="B11" s="118"/>
      <c r="C11" s="127" t="s">
        <v>36</v>
      </c>
      <c r="D11" s="122" t="s">
        <v>12</v>
      </c>
      <c r="E11" s="38">
        <v>83379970</v>
      </c>
      <c r="F11" s="35" t="s">
        <v>34</v>
      </c>
      <c r="G11" s="35" t="s">
        <v>34</v>
      </c>
      <c r="H11" s="123">
        <f>SUM(E11:G11)</f>
        <v>83379970</v>
      </c>
      <c r="J11" s="9"/>
      <c r="K11" s="9"/>
      <c r="L11" s="9"/>
    </row>
    <row r="12" spans="1:12" s="8" customFormat="1" ht="20.100000000000001" customHeight="1" x14ac:dyDescent="0.3">
      <c r="A12" s="117"/>
      <c r="B12" s="118"/>
      <c r="C12" s="119"/>
      <c r="D12" s="122" t="s">
        <v>13</v>
      </c>
      <c r="E12" s="38">
        <v>80980920</v>
      </c>
      <c r="F12" s="35" t="s">
        <v>34</v>
      </c>
      <c r="G12" s="35" t="s">
        <v>34</v>
      </c>
      <c r="H12" s="123">
        <f>SUM(E12:G12)</f>
        <v>80980920</v>
      </c>
      <c r="J12" s="9"/>
      <c r="K12" s="9"/>
      <c r="L12" s="9"/>
    </row>
    <row r="13" spans="1:12" s="8" customFormat="1" ht="20.100000000000001" customHeight="1" x14ac:dyDescent="0.3">
      <c r="A13" s="117"/>
      <c r="B13" s="118"/>
      <c r="C13" s="124"/>
      <c r="D13" s="122" t="s">
        <v>14</v>
      </c>
      <c r="E13" s="125">
        <f>E12-E11</f>
        <v>-2399050</v>
      </c>
      <c r="F13" s="35" t="s">
        <v>34</v>
      </c>
      <c r="G13" s="35" t="s">
        <v>34</v>
      </c>
      <c r="H13" s="126">
        <f t="shared" ref="H13" si="1">H12-H11</f>
        <v>-2399050</v>
      </c>
      <c r="J13" s="9"/>
      <c r="K13" s="9"/>
      <c r="L13" s="9"/>
    </row>
    <row r="14" spans="1:12" s="8" customFormat="1" ht="20.100000000000001" customHeight="1" x14ac:dyDescent="0.3">
      <c r="A14" s="117"/>
      <c r="B14" s="118"/>
      <c r="C14" s="128" t="s">
        <v>37</v>
      </c>
      <c r="D14" s="122" t="s">
        <v>12</v>
      </c>
      <c r="E14" s="38">
        <v>123590630</v>
      </c>
      <c r="F14" s="35" t="s">
        <v>34</v>
      </c>
      <c r="G14" s="35" t="s">
        <v>34</v>
      </c>
      <c r="H14" s="123">
        <f>SUM(E14:G14)</f>
        <v>123590630</v>
      </c>
      <c r="J14" s="9"/>
      <c r="K14" s="9"/>
      <c r="L14" s="9"/>
    </row>
    <row r="15" spans="1:12" s="8" customFormat="1" ht="20.100000000000001" customHeight="1" x14ac:dyDescent="0.3">
      <c r="A15" s="117"/>
      <c r="B15" s="118"/>
      <c r="C15" s="119"/>
      <c r="D15" s="122" t="s">
        <v>13</v>
      </c>
      <c r="E15" s="38">
        <v>100443180</v>
      </c>
      <c r="F15" s="35" t="s">
        <v>34</v>
      </c>
      <c r="G15" s="35" t="s">
        <v>34</v>
      </c>
      <c r="H15" s="123">
        <f>SUM(E15:G15)</f>
        <v>100443180</v>
      </c>
      <c r="J15" s="9"/>
      <c r="K15" s="9"/>
      <c r="L15" s="9"/>
    </row>
    <row r="16" spans="1:12" s="8" customFormat="1" ht="20.100000000000001" customHeight="1" x14ac:dyDescent="0.3">
      <c r="A16" s="117"/>
      <c r="B16" s="118"/>
      <c r="C16" s="124"/>
      <c r="D16" s="122" t="s">
        <v>14</v>
      </c>
      <c r="E16" s="125">
        <f>E15-E14</f>
        <v>-23147450</v>
      </c>
      <c r="F16" s="35" t="s">
        <v>34</v>
      </c>
      <c r="G16" s="35" t="s">
        <v>34</v>
      </c>
      <c r="H16" s="126">
        <f t="shared" ref="H16" si="2">H15-H14</f>
        <v>-23147450</v>
      </c>
      <c r="J16" s="9"/>
      <c r="K16" s="9"/>
      <c r="L16" s="9"/>
    </row>
    <row r="17" spans="1:12" s="8" customFormat="1" ht="20.100000000000001" customHeight="1" x14ac:dyDescent="0.3">
      <c r="A17" s="117"/>
      <c r="B17" s="118"/>
      <c r="C17" s="128" t="s">
        <v>38</v>
      </c>
      <c r="D17" s="122" t="s">
        <v>12</v>
      </c>
      <c r="E17" s="38">
        <v>122623070</v>
      </c>
      <c r="F17" s="35" t="s">
        <v>34</v>
      </c>
      <c r="G17" s="35" t="s">
        <v>34</v>
      </c>
      <c r="H17" s="123">
        <f>SUM(E17:G17)</f>
        <v>122623070</v>
      </c>
      <c r="J17" s="9"/>
      <c r="K17" s="9"/>
      <c r="L17" s="9"/>
    </row>
    <row r="18" spans="1:12" s="8" customFormat="1" ht="20.100000000000001" customHeight="1" x14ac:dyDescent="0.3">
      <c r="A18" s="117"/>
      <c r="B18" s="118"/>
      <c r="C18" s="119"/>
      <c r="D18" s="122" t="s">
        <v>13</v>
      </c>
      <c r="E18" s="38">
        <v>120198600</v>
      </c>
      <c r="F18" s="35" t="s">
        <v>34</v>
      </c>
      <c r="G18" s="35" t="s">
        <v>34</v>
      </c>
      <c r="H18" s="123">
        <f>SUM(E18:G18)</f>
        <v>120198600</v>
      </c>
      <c r="J18" s="9"/>
      <c r="K18" s="9"/>
      <c r="L18" s="9"/>
    </row>
    <row r="19" spans="1:12" s="8" customFormat="1" ht="20.100000000000001" customHeight="1" x14ac:dyDescent="0.3">
      <c r="A19" s="117"/>
      <c r="B19" s="118"/>
      <c r="C19" s="124"/>
      <c r="D19" s="122" t="s">
        <v>14</v>
      </c>
      <c r="E19" s="125">
        <f>E18-E17</f>
        <v>-2424470</v>
      </c>
      <c r="F19" s="35" t="s">
        <v>34</v>
      </c>
      <c r="G19" s="35" t="s">
        <v>34</v>
      </c>
      <c r="H19" s="126">
        <f t="shared" ref="H19" si="3">H18-H17</f>
        <v>-2424470</v>
      </c>
      <c r="J19" s="9"/>
      <c r="K19" s="9"/>
      <c r="L19" s="9"/>
    </row>
    <row r="20" spans="1:12" s="8" customFormat="1" ht="20.100000000000001" customHeight="1" x14ac:dyDescent="0.3">
      <c r="A20" s="117"/>
      <c r="B20" s="118"/>
      <c r="C20" s="127" t="s">
        <v>39</v>
      </c>
      <c r="D20" s="122" t="s">
        <v>12</v>
      </c>
      <c r="E20" s="38" t="s">
        <v>34</v>
      </c>
      <c r="F20" s="35" t="s">
        <v>34</v>
      </c>
      <c r="G20" s="35" t="s">
        <v>34</v>
      </c>
      <c r="H20" s="123" t="s">
        <v>34</v>
      </c>
      <c r="J20" s="9"/>
      <c r="K20" s="9"/>
      <c r="L20" s="9"/>
    </row>
    <row r="21" spans="1:12" s="8" customFormat="1" ht="20.100000000000001" customHeight="1" x14ac:dyDescent="0.3">
      <c r="A21" s="117"/>
      <c r="B21" s="118"/>
      <c r="C21" s="119"/>
      <c r="D21" s="122" t="s">
        <v>13</v>
      </c>
      <c r="E21" s="38" t="s">
        <v>34</v>
      </c>
      <c r="F21" s="35" t="s">
        <v>34</v>
      </c>
      <c r="G21" s="35" t="s">
        <v>34</v>
      </c>
      <c r="H21" s="123" t="s">
        <v>34</v>
      </c>
      <c r="J21" s="9"/>
      <c r="K21" s="9"/>
      <c r="L21" s="9"/>
    </row>
    <row r="22" spans="1:12" s="8" customFormat="1" ht="20.100000000000001" customHeight="1" x14ac:dyDescent="0.3">
      <c r="A22" s="117"/>
      <c r="B22" s="118"/>
      <c r="C22" s="119"/>
      <c r="D22" s="129" t="s">
        <v>14</v>
      </c>
      <c r="E22" s="130" t="s">
        <v>34</v>
      </c>
      <c r="F22" s="35" t="s">
        <v>34</v>
      </c>
      <c r="G22" s="35" t="s">
        <v>34</v>
      </c>
      <c r="H22" s="131" t="s">
        <v>34</v>
      </c>
      <c r="J22" s="9"/>
      <c r="K22" s="9"/>
      <c r="L22" s="9"/>
    </row>
    <row r="23" spans="1:12" s="8" customFormat="1" ht="20.100000000000001" customHeight="1" x14ac:dyDescent="0.3">
      <c r="A23" s="117"/>
      <c r="B23" s="118"/>
      <c r="C23" s="127" t="s">
        <v>15</v>
      </c>
      <c r="D23" s="122" t="s">
        <v>12</v>
      </c>
      <c r="E23" s="132">
        <f>SUM(E8,E5,E11,E14,E17,E20)</f>
        <v>1487830260</v>
      </c>
      <c r="F23" s="35" t="s">
        <v>34</v>
      </c>
      <c r="G23" s="35" t="s">
        <v>34</v>
      </c>
      <c r="H23" s="123">
        <f>SUM(H8,H5,H11,H14,H17,H20)</f>
        <v>1487830260</v>
      </c>
      <c r="I23" s="133"/>
      <c r="J23" s="9"/>
      <c r="K23" s="9"/>
      <c r="L23" s="9"/>
    </row>
    <row r="24" spans="1:12" s="8" customFormat="1" ht="20.100000000000001" customHeight="1" x14ac:dyDescent="0.3">
      <c r="A24" s="134"/>
      <c r="B24" s="118"/>
      <c r="C24" s="119"/>
      <c r="D24" s="122" t="s">
        <v>13</v>
      </c>
      <c r="E24" s="132">
        <f>SUM(E6,E9,E12,E15,E18,E21)</f>
        <v>1459411090</v>
      </c>
      <c r="F24" s="35" t="s">
        <v>34</v>
      </c>
      <c r="G24" s="35" t="s">
        <v>34</v>
      </c>
      <c r="H24" s="123">
        <f>SUM(H6,H9,H12,H15,H18,H21)</f>
        <v>1459411090</v>
      </c>
      <c r="I24" s="133"/>
      <c r="J24" s="9"/>
      <c r="K24" s="9"/>
      <c r="L24" s="9"/>
    </row>
    <row r="25" spans="1:12" s="8" customFormat="1" ht="20.100000000000001" customHeight="1" x14ac:dyDescent="0.3">
      <c r="A25" s="134"/>
      <c r="B25" s="135"/>
      <c r="C25" s="124"/>
      <c r="D25" s="122" t="s">
        <v>14</v>
      </c>
      <c r="E25" s="125">
        <f>E24-E23</f>
        <v>-28419170</v>
      </c>
      <c r="F25" s="35" t="s">
        <v>34</v>
      </c>
      <c r="G25" s="35" t="s">
        <v>34</v>
      </c>
      <c r="H25" s="126">
        <f t="shared" ref="H25" si="4">H24-H23</f>
        <v>-28419170</v>
      </c>
      <c r="I25" s="133"/>
      <c r="J25" s="9"/>
      <c r="K25" s="9"/>
      <c r="L25" s="9"/>
    </row>
    <row r="26" spans="1:12" s="8" customFormat="1" ht="20.100000000000001" customHeight="1" x14ac:dyDescent="0.3">
      <c r="A26" s="134"/>
      <c r="B26" s="136" t="s">
        <v>40</v>
      </c>
      <c r="C26" s="124" t="s">
        <v>41</v>
      </c>
      <c r="D26" s="120" t="s">
        <v>12</v>
      </c>
      <c r="E26" s="137" t="s">
        <v>34</v>
      </c>
      <c r="F26" s="137" t="s">
        <v>34</v>
      </c>
      <c r="G26" s="137" t="s">
        <v>34</v>
      </c>
      <c r="H26" s="137" t="s">
        <v>34</v>
      </c>
      <c r="J26" s="9"/>
      <c r="K26" s="9"/>
      <c r="L26" s="9"/>
    </row>
    <row r="27" spans="1:12" s="8" customFormat="1" ht="20.100000000000001" customHeight="1" x14ac:dyDescent="0.3">
      <c r="A27" s="134"/>
      <c r="B27" s="118"/>
      <c r="C27" s="138"/>
      <c r="D27" s="122" t="s">
        <v>13</v>
      </c>
      <c r="E27" s="132" t="s">
        <v>34</v>
      </c>
      <c r="F27" s="132" t="s">
        <v>34</v>
      </c>
      <c r="G27" s="132" t="s">
        <v>34</v>
      </c>
      <c r="H27" s="132" t="s">
        <v>34</v>
      </c>
      <c r="J27" s="9"/>
      <c r="K27" s="9"/>
      <c r="L27" s="9"/>
    </row>
    <row r="28" spans="1:12" s="8" customFormat="1" ht="20.100000000000001" customHeight="1" x14ac:dyDescent="0.3">
      <c r="A28" s="134"/>
      <c r="B28" s="118"/>
      <c r="C28" s="138"/>
      <c r="D28" s="122" t="s">
        <v>14</v>
      </c>
      <c r="E28" s="125" t="s">
        <v>34</v>
      </c>
      <c r="F28" s="125" t="s">
        <v>34</v>
      </c>
      <c r="G28" s="125" t="s">
        <v>34</v>
      </c>
      <c r="H28" s="125" t="s">
        <v>34</v>
      </c>
      <c r="J28" s="9"/>
      <c r="K28" s="9"/>
      <c r="L28" s="9"/>
    </row>
    <row r="29" spans="1:12" s="8" customFormat="1" ht="20.100000000000001" customHeight="1" x14ac:dyDescent="0.3">
      <c r="A29" s="117"/>
      <c r="B29" s="118"/>
      <c r="C29" s="138" t="s">
        <v>42</v>
      </c>
      <c r="D29" s="122" t="s">
        <v>12</v>
      </c>
      <c r="E29" s="38">
        <v>3390000</v>
      </c>
      <c r="F29" s="38" t="s">
        <v>34</v>
      </c>
      <c r="G29" s="38" t="s">
        <v>34</v>
      </c>
      <c r="H29" s="123">
        <f>SUM(E29:G29)</f>
        <v>3390000</v>
      </c>
      <c r="J29" s="9"/>
      <c r="K29" s="9"/>
      <c r="L29" s="9"/>
    </row>
    <row r="30" spans="1:12" s="8" customFormat="1" ht="20.100000000000001" customHeight="1" x14ac:dyDescent="0.3">
      <c r="A30" s="117"/>
      <c r="B30" s="118"/>
      <c r="C30" s="138"/>
      <c r="D30" s="122" t="s">
        <v>13</v>
      </c>
      <c r="E30" s="38">
        <v>2037450</v>
      </c>
      <c r="F30" s="38" t="s">
        <v>34</v>
      </c>
      <c r="G30" s="38" t="s">
        <v>34</v>
      </c>
      <c r="H30" s="123">
        <f>SUM(E30:G30)</f>
        <v>2037450</v>
      </c>
      <c r="J30" s="9"/>
      <c r="K30" s="9"/>
      <c r="L30" s="9"/>
    </row>
    <row r="31" spans="1:12" s="8" customFormat="1" ht="20.100000000000001" customHeight="1" x14ac:dyDescent="0.3">
      <c r="A31" s="117"/>
      <c r="B31" s="118"/>
      <c r="C31" s="138"/>
      <c r="D31" s="122" t="s">
        <v>14</v>
      </c>
      <c r="E31" s="125">
        <f>E30-E29</f>
        <v>-1352550</v>
      </c>
      <c r="F31" s="125" t="s">
        <v>34</v>
      </c>
      <c r="G31" s="125" t="s">
        <v>34</v>
      </c>
      <c r="H31" s="126">
        <f t="shared" ref="H31" si="5">H30-H29</f>
        <v>-1352550</v>
      </c>
      <c r="J31" s="9"/>
      <c r="K31" s="9"/>
      <c r="L31" s="9"/>
    </row>
    <row r="32" spans="1:12" s="8" customFormat="1" ht="20.100000000000001" customHeight="1" x14ac:dyDescent="0.3">
      <c r="A32" s="117"/>
      <c r="B32" s="118"/>
      <c r="C32" s="138" t="s">
        <v>43</v>
      </c>
      <c r="D32" s="122" t="s">
        <v>12</v>
      </c>
      <c r="E32" s="38">
        <v>3000000</v>
      </c>
      <c r="F32" s="38" t="s">
        <v>34</v>
      </c>
      <c r="G32" s="38" t="s">
        <v>34</v>
      </c>
      <c r="H32" s="123">
        <f>SUM(E32:G32)</f>
        <v>3000000</v>
      </c>
      <c r="J32" s="9"/>
      <c r="K32" s="9"/>
      <c r="L32" s="9"/>
    </row>
    <row r="33" spans="1:12" s="8" customFormat="1" ht="20.100000000000001" customHeight="1" x14ac:dyDescent="0.3">
      <c r="A33" s="117"/>
      <c r="B33" s="118"/>
      <c r="C33" s="138"/>
      <c r="D33" s="122" t="s">
        <v>13</v>
      </c>
      <c r="E33" s="38">
        <v>3000000</v>
      </c>
      <c r="F33" s="38" t="s">
        <v>34</v>
      </c>
      <c r="G33" s="38" t="s">
        <v>34</v>
      </c>
      <c r="H33" s="123">
        <f>SUM(E33:G33)</f>
        <v>3000000</v>
      </c>
      <c r="J33" s="9"/>
      <c r="K33" s="9"/>
      <c r="L33" s="9"/>
    </row>
    <row r="34" spans="1:12" s="8" customFormat="1" ht="20.100000000000001" customHeight="1" x14ac:dyDescent="0.3">
      <c r="A34" s="117"/>
      <c r="B34" s="118"/>
      <c r="C34" s="138"/>
      <c r="D34" s="122" t="s">
        <v>14</v>
      </c>
      <c r="E34" s="125" t="s">
        <v>34</v>
      </c>
      <c r="F34" s="125" t="s">
        <v>34</v>
      </c>
      <c r="G34" s="125" t="s">
        <v>34</v>
      </c>
      <c r="H34" s="126" t="s">
        <v>34</v>
      </c>
      <c r="J34" s="9"/>
      <c r="K34" s="9"/>
      <c r="L34" s="9"/>
    </row>
    <row r="35" spans="1:12" s="8" customFormat="1" ht="20.100000000000001" customHeight="1" x14ac:dyDescent="0.3">
      <c r="A35" s="117"/>
      <c r="B35" s="118"/>
      <c r="C35" s="138" t="s">
        <v>15</v>
      </c>
      <c r="D35" s="122" t="s">
        <v>12</v>
      </c>
      <c r="E35" s="132">
        <f t="shared" ref="E35:H36" si="6">SUM(E26,E29,E32)</f>
        <v>6390000</v>
      </c>
      <c r="F35" s="132" t="s">
        <v>34</v>
      </c>
      <c r="G35" s="132" t="s">
        <v>34</v>
      </c>
      <c r="H35" s="123">
        <f t="shared" si="6"/>
        <v>6390000</v>
      </c>
      <c r="J35" s="9"/>
      <c r="K35" s="9"/>
      <c r="L35" s="9"/>
    </row>
    <row r="36" spans="1:12" s="8" customFormat="1" ht="20.100000000000001" customHeight="1" x14ac:dyDescent="0.3">
      <c r="A36" s="117"/>
      <c r="B36" s="118"/>
      <c r="C36" s="138"/>
      <c r="D36" s="122" t="s">
        <v>13</v>
      </c>
      <c r="E36" s="132">
        <f t="shared" si="6"/>
        <v>5037450</v>
      </c>
      <c r="F36" s="132" t="s">
        <v>34</v>
      </c>
      <c r="G36" s="132" t="s">
        <v>34</v>
      </c>
      <c r="H36" s="123">
        <f t="shared" si="6"/>
        <v>5037450</v>
      </c>
      <c r="J36" s="9"/>
      <c r="K36" s="9"/>
      <c r="L36" s="9"/>
    </row>
    <row r="37" spans="1:12" s="8" customFormat="1" ht="20.100000000000001" customHeight="1" x14ac:dyDescent="0.3">
      <c r="A37" s="117"/>
      <c r="B37" s="135"/>
      <c r="C37" s="138"/>
      <c r="D37" s="122" t="s">
        <v>14</v>
      </c>
      <c r="E37" s="125">
        <f>E36-E35</f>
        <v>-1352550</v>
      </c>
      <c r="F37" s="125" t="s">
        <v>34</v>
      </c>
      <c r="G37" s="125" t="s">
        <v>34</v>
      </c>
      <c r="H37" s="126">
        <f t="shared" ref="H37" si="7">H36-H35</f>
        <v>-1352550</v>
      </c>
      <c r="J37" s="9"/>
      <c r="K37" s="9"/>
      <c r="L37" s="9"/>
    </row>
    <row r="38" spans="1:12" s="8" customFormat="1" ht="20.100000000000001" customHeight="1" x14ac:dyDescent="0.3">
      <c r="A38" s="117"/>
      <c r="B38" s="136" t="s">
        <v>44</v>
      </c>
      <c r="C38" s="138" t="s">
        <v>45</v>
      </c>
      <c r="D38" s="122" t="s">
        <v>12</v>
      </c>
      <c r="E38" s="38">
        <v>9350000</v>
      </c>
      <c r="F38" s="38" t="s">
        <v>34</v>
      </c>
      <c r="G38" s="38" t="s">
        <v>34</v>
      </c>
      <c r="H38" s="123">
        <f>SUM(E38:G38)</f>
        <v>9350000</v>
      </c>
      <c r="J38" s="9"/>
      <c r="K38" s="9"/>
      <c r="L38" s="9"/>
    </row>
    <row r="39" spans="1:12" s="8" customFormat="1" ht="20.100000000000001" customHeight="1" x14ac:dyDescent="0.3">
      <c r="A39" s="117"/>
      <c r="B39" s="118"/>
      <c r="C39" s="138"/>
      <c r="D39" s="122" t="s">
        <v>13</v>
      </c>
      <c r="E39" s="38">
        <v>7700000</v>
      </c>
      <c r="F39" s="38" t="s">
        <v>34</v>
      </c>
      <c r="G39" s="38" t="s">
        <v>34</v>
      </c>
      <c r="H39" s="123">
        <f>SUM(E39:G39)</f>
        <v>7700000</v>
      </c>
      <c r="J39" s="9"/>
      <c r="K39" s="9"/>
      <c r="L39" s="9"/>
    </row>
    <row r="40" spans="1:12" s="8" customFormat="1" ht="20.100000000000001" customHeight="1" x14ac:dyDescent="0.3">
      <c r="A40" s="117"/>
      <c r="B40" s="118"/>
      <c r="C40" s="138"/>
      <c r="D40" s="122" t="s">
        <v>14</v>
      </c>
      <c r="E40" s="125">
        <f>E39-E38</f>
        <v>-1650000</v>
      </c>
      <c r="F40" s="125" t="s">
        <v>34</v>
      </c>
      <c r="G40" s="125" t="s">
        <v>34</v>
      </c>
      <c r="H40" s="126">
        <f t="shared" ref="H40" si="8">H39-H38</f>
        <v>-1650000</v>
      </c>
      <c r="J40" s="9"/>
      <c r="K40" s="9"/>
      <c r="L40" s="9"/>
    </row>
    <row r="41" spans="1:12" s="8" customFormat="1" ht="20.100000000000001" customHeight="1" x14ac:dyDescent="0.3">
      <c r="A41" s="117"/>
      <c r="B41" s="118"/>
      <c r="C41" s="138" t="s">
        <v>46</v>
      </c>
      <c r="D41" s="122" t="s">
        <v>12</v>
      </c>
      <c r="E41" s="38">
        <v>41916060</v>
      </c>
      <c r="F41" s="125" t="s">
        <v>34</v>
      </c>
      <c r="G41" s="38">
        <v>60000</v>
      </c>
      <c r="H41" s="123">
        <f>SUM(E41:G41)</f>
        <v>41976060</v>
      </c>
      <c r="J41" s="9"/>
      <c r="K41" s="9"/>
      <c r="L41" s="9"/>
    </row>
    <row r="42" spans="1:12" s="8" customFormat="1" ht="20.100000000000001" customHeight="1" x14ac:dyDescent="0.3">
      <c r="A42" s="117"/>
      <c r="B42" s="118"/>
      <c r="C42" s="138"/>
      <c r="D42" s="122" t="s">
        <v>13</v>
      </c>
      <c r="E42" s="38">
        <v>39782690</v>
      </c>
      <c r="F42" s="125" t="s">
        <v>34</v>
      </c>
      <c r="G42" s="80">
        <v>42240</v>
      </c>
      <c r="H42" s="123">
        <f>SUM(E42:G42)</f>
        <v>39824930</v>
      </c>
      <c r="J42" s="9"/>
      <c r="K42" s="9"/>
      <c r="L42" s="9"/>
    </row>
    <row r="43" spans="1:12" s="8" customFormat="1" ht="20.100000000000001" customHeight="1" x14ac:dyDescent="0.3">
      <c r="A43" s="117"/>
      <c r="B43" s="118"/>
      <c r="C43" s="138"/>
      <c r="D43" s="122" t="s">
        <v>14</v>
      </c>
      <c r="E43" s="125">
        <f>E42-E41</f>
        <v>-2133370</v>
      </c>
      <c r="F43" s="125" t="s">
        <v>34</v>
      </c>
      <c r="G43" s="125">
        <f>G42-G41</f>
        <v>-17760</v>
      </c>
      <c r="H43" s="126">
        <f>H42-H41</f>
        <v>-2151130</v>
      </c>
      <c r="J43" s="9"/>
      <c r="K43" s="9"/>
      <c r="L43" s="9"/>
    </row>
    <row r="44" spans="1:12" s="8" customFormat="1" ht="20.100000000000001" customHeight="1" x14ac:dyDescent="0.3">
      <c r="A44" s="117"/>
      <c r="B44" s="118"/>
      <c r="C44" s="119" t="s">
        <v>47</v>
      </c>
      <c r="D44" s="120" t="s">
        <v>12</v>
      </c>
      <c r="E44" s="35">
        <v>7588000</v>
      </c>
      <c r="F44" s="125" t="s">
        <v>34</v>
      </c>
      <c r="G44" s="35" t="s">
        <v>34</v>
      </c>
      <c r="H44" s="121">
        <f>SUM(E44:G44)</f>
        <v>7588000</v>
      </c>
      <c r="J44" s="9"/>
      <c r="K44" s="9"/>
      <c r="L44" s="9"/>
    </row>
    <row r="45" spans="1:12" s="8" customFormat="1" ht="20.100000000000001" customHeight="1" x14ac:dyDescent="0.3">
      <c r="A45" s="117"/>
      <c r="B45" s="118"/>
      <c r="C45" s="119"/>
      <c r="D45" s="122" t="s">
        <v>13</v>
      </c>
      <c r="E45" s="38">
        <v>7511540</v>
      </c>
      <c r="F45" s="125" t="s">
        <v>34</v>
      </c>
      <c r="G45" s="35" t="s">
        <v>34</v>
      </c>
      <c r="H45" s="123">
        <f>SUM(E45:G45)</f>
        <v>7511540</v>
      </c>
      <c r="J45" s="9"/>
      <c r="K45" s="9"/>
      <c r="L45" s="9"/>
    </row>
    <row r="46" spans="1:12" s="8" customFormat="1" ht="20.100000000000001" customHeight="1" x14ac:dyDescent="0.3">
      <c r="A46" s="117"/>
      <c r="B46" s="118"/>
      <c r="C46" s="124"/>
      <c r="D46" s="122" t="s">
        <v>14</v>
      </c>
      <c r="E46" s="125">
        <f>E45-E44</f>
        <v>-76460</v>
      </c>
      <c r="F46" s="125" t="s">
        <v>34</v>
      </c>
      <c r="G46" s="35" t="s">
        <v>34</v>
      </c>
      <c r="H46" s="126">
        <f t="shared" ref="H46" si="9">H45-H44</f>
        <v>-76460</v>
      </c>
      <c r="J46" s="9"/>
      <c r="K46" s="9"/>
      <c r="L46" s="9"/>
    </row>
    <row r="47" spans="1:12" s="8" customFormat="1" ht="20.100000000000001" customHeight="1" x14ac:dyDescent="0.3">
      <c r="A47" s="117"/>
      <c r="B47" s="118"/>
      <c r="C47" s="124" t="s">
        <v>48</v>
      </c>
      <c r="D47" s="120" t="s">
        <v>12</v>
      </c>
      <c r="E47" s="35">
        <v>11994380</v>
      </c>
      <c r="F47" s="125" t="s">
        <v>34</v>
      </c>
      <c r="G47" s="35" t="s">
        <v>34</v>
      </c>
      <c r="H47" s="121">
        <f>SUM(E47:G47)</f>
        <v>11994380</v>
      </c>
      <c r="J47" s="9"/>
      <c r="K47" s="9"/>
      <c r="L47" s="9"/>
    </row>
    <row r="48" spans="1:12" s="8" customFormat="1" ht="20.100000000000001" customHeight="1" x14ac:dyDescent="0.3">
      <c r="A48" s="117"/>
      <c r="B48" s="118"/>
      <c r="C48" s="138"/>
      <c r="D48" s="122" t="s">
        <v>13</v>
      </c>
      <c r="E48" s="38">
        <v>11994380</v>
      </c>
      <c r="F48" s="125" t="s">
        <v>34</v>
      </c>
      <c r="G48" s="35" t="s">
        <v>34</v>
      </c>
      <c r="H48" s="123">
        <f>SUM(E48:G48)</f>
        <v>11994380</v>
      </c>
      <c r="J48" s="9"/>
      <c r="K48" s="9"/>
      <c r="L48" s="9"/>
    </row>
    <row r="49" spans="1:12" s="8" customFormat="1" ht="20.100000000000001" customHeight="1" x14ac:dyDescent="0.3">
      <c r="A49" s="117"/>
      <c r="B49" s="118"/>
      <c r="C49" s="138"/>
      <c r="D49" s="122" t="s">
        <v>14</v>
      </c>
      <c r="E49" s="125">
        <f>E48-E47</f>
        <v>0</v>
      </c>
      <c r="F49" s="125" t="s">
        <v>34</v>
      </c>
      <c r="G49" s="35" t="s">
        <v>34</v>
      </c>
      <c r="H49" s="126">
        <f>H48-H47</f>
        <v>0</v>
      </c>
      <c r="J49" s="9"/>
      <c r="K49" s="9"/>
      <c r="L49" s="9"/>
    </row>
    <row r="50" spans="1:12" s="8" customFormat="1" ht="20.100000000000001" customHeight="1" x14ac:dyDescent="0.3">
      <c r="A50" s="117"/>
      <c r="B50" s="118"/>
      <c r="C50" s="127" t="s">
        <v>49</v>
      </c>
      <c r="D50" s="129" t="s">
        <v>12</v>
      </c>
      <c r="E50" s="139">
        <v>13110000</v>
      </c>
      <c r="F50" s="125" t="s">
        <v>34</v>
      </c>
      <c r="G50" s="35" t="s">
        <v>34</v>
      </c>
      <c r="H50" s="140">
        <f>SUM(E50:G50)</f>
        <v>13110000</v>
      </c>
      <c r="J50" s="9"/>
      <c r="K50" s="9"/>
      <c r="L50" s="9"/>
    </row>
    <row r="51" spans="1:12" s="9" customFormat="1" ht="20.100000000000001" customHeight="1" x14ac:dyDescent="0.3">
      <c r="A51" s="117"/>
      <c r="B51" s="118"/>
      <c r="C51" s="119"/>
      <c r="D51" s="122" t="s">
        <v>13</v>
      </c>
      <c r="E51" s="38">
        <v>12850540</v>
      </c>
      <c r="F51" s="125" t="s">
        <v>34</v>
      </c>
      <c r="G51" s="35" t="s">
        <v>34</v>
      </c>
      <c r="H51" s="123">
        <f>SUM(E51:G51)</f>
        <v>12850540</v>
      </c>
    </row>
    <row r="52" spans="1:12" s="8" customFormat="1" ht="20.100000000000001" customHeight="1" x14ac:dyDescent="0.3">
      <c r="A52" s="117"/>
      <c r="B52" s="118"/>
      <c r="C52" s="124"/>
      <c r="D52" s="122" t="s">
        <v>14</v>
      </c>
      <c r="E52" s="125">
        <f>E51-E50</f>
        <v>-259460</v>
      </c>
      <c r="F52" s="125" t="s">
        <v>34</v>
      </c>
      <c r="G52" s="35" t="s">
        <v>34</v>
      </c>
      <c r="H52" s="126">
        <f>H51-H50</f>
        <v>-259460</v>
      </c>
      <c r="J52" s="9"/>
      <c r="K52" s="9"/>
      <c r="L52" s="9"/>
    </row>
    <row r="53" spans="1:12" s="8" customFormat="1" ht="20.100000000000001" customHeight="1" x14ac:dyDescent="0.3">
      <c r="A53" s="117"/>
      <c r="B53" s="118"/>
      <c r="C53" s="138" t="s">
        <v>50</v>
      </c>
      <c r="D53" s="120" t="s">
        <v>12</v>
      </c>
      <c r="E53" s="35">
        <v>69988000</v>
      </c>
      <c r="F53" s="35">
        <v>963000</v>
      </c>
      <c r="G53" s="35" t="s">
        <v>34</v>
      </c>
      <c r="H53" s="121">
        <f>SUM(E53:G53)</f>
        <v>70951000</v>
      </c>
      <c r="J53" s="9"/>
      <c r="K53" s="9"/>
      <c r="L53" s="9"/>
    </row>
    <row r="54" spans="1:12" s="8" customFormat="1" ht="20.100000000000001" customHeight="1" x14ac:dyDescent="0.3">
      <c r="A54" s="117"/>
      <c r="B54" s="118"/>
      <c r="C54" s="138"/>
      <c r="D54" s="122" t="s">
        <v>13</v>
      </c>
      <c r="E54" s="38">
        <v>39925036</v>
      </c>
      <c r="F54" s="28">
        <v>0</v>
      </c>
      <c r="G54" s="35" t="s">
        <v>34</v>
      </c>
      <c r="H54" s="123">
        <f>SUM(E54:G54)</f>
        <v>39925036</v>
      </c>
      <c r="J54" s="9"/>
      <c r="K54" s="9"/>
      <c r="L54" s="9"/>
    </row>
    <row r="55" spans="1:12" s="8" customFormat="1" ht="20.100000000000001" customHeight="1" x14ac:dyDescent="0.3">
      <c r="A55" s="117"/>
      <c r="B55" s="118"/>
      <c r="C55" s="138"/>
      <c r="D55" s="122" t="s">
        <v>14</v>
      </c>
      <c r="E55" s="125">
        <f>E54-E53</f>
        <v>-30062964</v>
      </c>
      <c r="F55" s="125">
        <f>F54-F53</f>
        <v>-963000</v>
      </c>
      <c r="G55" s="35" t="s">
        <v>34</v>
      </c>
      <c r="H55" s="126">
        <f>H54-H53</f>
        <v>-31025964</v>
      </c>
      <c r="J55" s="9"/>
      <c r="K55" s="9"/>
      <c r="L55" s="9"/>
    </row>
    <row r="56" spans="1:12" s="8" customFormat="1" ht="20.100000000000001" customHeight="1" x14ac:dyDescent="0.3">
      <c r="A56" s="117"/>
      <c r="B56" s="118"/>
      <c r="C56" s="138" t="s">
        <v>15</v>
      </c>
      <c r="D56" s="122" t="s">
        <v>12</v>
      </c>
      <c r="E56" s="132">
        <f t="shared" ref="E56:H57" si="10">SUM(E38,E41,E44,E47,E50,E53)</f>
        <v>153946440</v>
      </c>
      <c r="F56" s="132">
        <f t="shared" si="10"/>
        <v>963000</v>
      </c>
      <c r="G56" s="132">
        <f t="shared" si="10"/>
        <v>60000</v>
      </c>
      <c r="H56" s="123">
        <f t="shared" si="10"/>
        <v>154969440</v>
      </c>
      <c r="J56" s="9"/>
      <c r="K56" s="9"/>
      <c r="L56" s="9"/>
    </row>
    <row r="57" spans="1:12" s="8" customFormat="1" ht="20.100000000000001" customHeight="1" x14ac:dyDescent="0.3">
      <c r="A57" s="117"/>
      <c r="B57" s="118"/>
      <c r="C57" s="138"/>
      <c r="D57" s="122" t="s">
        <v>13</v>
      </c>
      <c r="E57" s="132">
        <f t="shared" si="10"/>
        <v>119764186</v>
      </c>
      <c r="F57" s="141">
        <f t="shared" si="10"/>
        <v>0</v>
      </c>
      <c r="G57" s="132">
        <f t="shared" si="10"/>
        <v>42240</v>
      </c>
      <c r="H57" s="123">
        <f t="shared" si="10"/>
        <v>119806426</v>
      </c>
      <c r="J57" s="9"/>
      <c r="K57" s="9"/>
      <c r="L57" s="9"/>
    </row>
    <row r="58" spans="1:12" s="8" customFormat="1" ht="20.100000000000001" customHeight="1" x14ac:dyDescent="0.3">
      <c r="A58" s="117"/>
      <c r="B58" s="135"/>
      <c r="C58" s="138"/>
      <c r="D58" s="122" t="s">
        <v>14</v>
      </c>
      <c r="E58" s="125">
        <f>E57-E56</f>
        <v>-34182254</v>
      </c>
      <c r="F58" s="125">
        <f>F57-F56</f>
        <v>-963000</v>
      </c>
      <c r="G58" s="125">
        <f>G57-G56</f>
        <v>-17760</v>
      </c>
      <c r="H58" s="126">
        <f>H57-H56</f>
        <v>-35163014</v>
      </c>
      <c r="J58" s="9"/>
      <c r="K58" s="9"/>
      <c r="L58" s="9"/>
    </row>
    <row r="59" spans="1:12" s="8" customFormat="1" ht="20.100000000000001" customHeight="1" x14ac:dyDescent="0.3">
      <c r="A59" s="117"/>
      <c r="B59" s="142" t="s">
        <v>15</v>
      </c>
      <c r="C59" s="143"/>
      <c r="D59" s="122" t="s">
        <v>12</v>
      </c>
      <c r="E59" s="132">
        <f t="shared" ref="E59:H60" si="11">SUM(E35,E56,E23)</f>
        <v>1648166700</v>
      </c>
      <c r="F59" s="132">
        <f t="shared" si="11"/>
        <v>963000</v>
      </c>
      <c r="G59" s="132">
        <f t="shared" si="11"/>
        <v>60000</v>
      </c>
      <c r="H59" s="123">
        <f t="shared" si="11"/>
        <v>1649189700</v>
      </c>
      <c r="J59" s="9"/>
      <c r="K59" s="9"/>
      <c r="L59" s="9"/>
    </row>
    <row r="60" spans="1:12" s="8" customFormat="1" ht="20.100000000000001" customHeight="1" x14ac:dyDescent="0.3">
      <c r="A60" s="117"/>
      <c r="B60" s="142"/>
      <c r="C60" s="143"/>
      <c r="D60" s="122" t="s">
        <v>13</v>
      </c>
      <c r="E60" s="132">
        <f t="shared" si="11"/>
        <v>1584212726</v>
      </c>
      <c r="F60" s="132">
        <f t="shared" si="11"/>
        <v>0</v>
      </c>
      <c r="G60" s="132">
        <f t="shared" si="11"/>
        <v>42240</v>
      </c>
      <c r="H60" s="123">
        <f t="shared" si="11"/>
        <v>1584254966</v>
      </c>
      <c r="J60" s="9"/>
      <c r="K60" s="9"/>
      <c r="L60" s="9"/>
    </row>
    <row r="61" spans="1:12" s="8" customFormat="1" ht="20.100000000000001" customHeight="1" x14ac:dyDescent="0.3">
      <c r="A61" s="144"/>
      <c r="B61" s="142"/>
      <c r="C61" s="143"/>
      <c r="D61" s="122" t="s">
        <v>14</v>
      </c>
      <c r="E61" s="125">
        <f>E60-E59</f>
        <v>-63953974</v>
      </c>
      <c r="F61" s="125">
        <f>F60-F59</f>
        <v>-963000</v>
      </c>
      <c r="G61" s="125">
        <f>G60-G59</f>
        <v>-17760</v>
      </c>
      <c r="H61" s="126">
        <f>H60-H59</f>
        <v>-64934734</v>
      </c>
      <c r="J61" s="9"/>
      <c r="K61" s="9"/>
      <c r="L61" s="9"/>
    </row>
    <row r="62" spans="1:12" s="8" customFormat="1" ht="20.100000000000001" customHeight="1" x14ac:dyDescent="0.3">
      <c r="A62" s="145" t="s">
        <v>51</v>
      </c>
      <c r="B62" s="136" t="s">
        <v>52</v>
      </c>
      <c r="C62" s="119" t="s">
        <v>53</v>
      </c>
      <c r="D62" s="120" t="s">
        <v>12</v>
      </c>
      <c r="E62" s="146">
        <v>0</v>
      </c>
      <c r="F62" s="147">
        <v>0</v>
      </c>
      <c r="G62" s="146">
        <v>0</v>
      </c>
      <c r="H62" s="148">
        <f>SUM(E62:G62)</f>
        <v>0</v>
      </c>
      <c r="J62" s="9"/>
      <c r="K62" s="9"/>
      <c r="L62" s="9"/>
    </row>
    <row r="63" spans="1:12" s="8" customFormat="1" ht="20.100000000000001" customHeight="1" x14ac:dyDescent="0.3">
      <c r="A63" s="117"/>
      <c r="B63" s="118"/>
      <c r="C63" s="119"/>
      <c r="D63" s="122" t="s">
        <v>13</v>
      </c>
      <c r="E63" s="141">
        <v>0</v>
      </c>
      <c r="F63" s="149">
        <v>0</v>
      </c>
      <c r="G63" s="141">
        <v>0</v>
      </c>
      <c r="H63" s="150">
        <f>SUM(E63:G63)</f>
        <v>0</v>
      </c>
      <c r="J63" s="9"/>
      <c r="K63" s="9"/>
      <c r="L63" s="9"/>
    </row>
    <row r="64" spans="1:12" s="8" customFormat="1" ht="20.100000000000001" customHeight="1" x14ac:dyDescent="0.3">
      <c r="A64" s="117"/>
      <c r="B64" s="118"/>
      <c r="C64" s="124"/>
      <c r="D64" s="122" t="s">
        <v>14</v>
      </c>
      <c r="E64" s="149">
        <f>E62-E63</f>
        <v>0</v>
      </c>
      <c r="F64" s="149">
        <f>F62-F63</f>
        <v>0</v>
      </c>
      <c r="G64" s="149">
        <f>G62-G63</f>
        <v>0</v>
      </c>
      <c r="H64" s="151">
        <f>H62-H63</f>
        <v>0</v>
      </c>
      <c r="J64" s="9"/>
      <c r="K64" s="9"/>
      <c r="L64" s="9"/>
    </row>
    <row r="65" spans="1:12" s="8" customFormat="1" ht="20.100000000000001" customHeight="1" x14ac:dyDescent="0.3">
      <c r="A65" s="117"/>
      <c r="B65" s="118"/>
      <c r="C65" s="127" t="s">
        <v>54</v>
      </c>
      <c r="D65" s="122" t="s">
        <v>12</v>
      </c>
      <c r="E65" s="132">
        <v>1100000</v>
      </c>
      <c r="F65" s="149">
        <v>0</v>
      </c>
      <c r="G65" s="149">
        <v>0</v>
      </c>
      <c r="H65" s="123">
        <f>SUM(E65:G65)</f>
        <v>1100000</v>
      </c>
      <c r="J65" s="9"/>
      <c r="K65" s="9"/>
      <c r="L65" s="9"/>
    </row>
    <row r="66" spans="1:12" s="8" customFormat="1" ht="20.100000000000001" customHeight="1" x14ac:dyDescent="0.25">
      <c r="A66" s="117"/>
      <c r="B66" s="118"/>
      <c r="C66" s="119"/>
      <c r="D66" s="122" t="s">
        <v>13</v>
      </c>
      <c r="E66" s="132">
        <v>1089000</v>
      </c>
      <c r="F66" s="149">
        <v>0</v>
      </c>
      <c r="G66" s="149">
        <v>0</v>
      </c>
      <c r="H66" s="123">
        <f>SUM(E66:G66)</f>
        <v>1089000</v>
      </c>
      <c r="J66" s="152"/>
      <c r="K66" s="9"/>
      <c r="L66" s="9"/>
    </row>
    <row r="67" spans="1:12" s="8" customFormat="1" ht="20.100000000000001" customHeight="1" x14ac:dyDescent="0.25">
      <c r="A67" s="117"/>
      <c r="B67" s="135"/>
      <c r="C67" s="124"/>
      <c r="D67" s="122" t="s">
        <v>14</v>
      </c>
      <c r="E67" s="125">
        <f>E66-E65</f>
        <v>-11000</v>
      </c>
      <c r="F67" s="149">
        <f t="shared" ref="F67:H67" si="12">F66-F65</f>
        <v>0</v>
      </c>
      <c r="G67" s="149">
        <f t="shared" si="12"/>
        <v>0</v>
      </c>
      <c r="H67" s="126">
        <f t="shared" si="12"/>
        <v>-11000</v>
      </c>
      <c r="J67" s="152"/>
      <c r="K67" s="9"/>
      <c r="L67" s="9"/>
    </row>
    <row r="68" spans="1:12" s="8" customFormat="1" ht="20.100000000000001" customHeight="1" x14ac:dyDescent="0.25">
      <c r="A68" s="117"/>
      <c r="B68" s="153" t="s">
        <v>55</v>
      </c>
      <c r="C68" s="154"/>
      <c r="D68" s="122" t="s">
        <v>12</v>
      </c>
      <c r="E68" s="132">
        <f t="shared" ref="E68:H69" si="13">SUM(E62,E65)</f>
        <v>1100000</v>
      </c>
      <c r="F68" s="141">
        <f t="shared" si="13"/>
        <v>0</v>
      </c>
      <c r="G68" s="141">
        <f t="shared" si="13"/>
        <v>0</v>
      </c>
      <c r="H68" s="123">
        <f t="shared" si="13"/>
        <v>1100000</v>
      </c>
      <c r="J68" s="152"/>
      <c r="K68" s="9"/>
      <c r="L68" s="9"/>
    </row>
    <row r="69" spans="1:12" s="8" customFormat="1" ht="20.100000000000001" customHeight="1" x14ac:dyDescent="0.25">
      <c r="A69" s="117"/>
      <c r="B69" s="155"/>
      <c r="C69" s="156"/>
      <c r="D69" s="122" t="s">
        <v>13</v>
      </c>
      <c r="E69" s="132">
        <f t="shared" si="13"/>
        <v>1089000</v>
      </c>
      <c r="F69" s="141">
        <f t="shared" si="13"/>
        <v>0</v>
      </c>
      <c r="G69" s="141">
        <f t="shared" si="13"/>
        <v>0</v>
      </c>
      <c r="H69" s="123">
        <f t="shared" si="13"/>
        <v>1089000</v>
      </c>
      <c r="J69" s="152"/>
      <c r="K69" s="9"/>
      <c r="L69" s="9"/>
    </row>
    <row r="70" spans="1:12" s="8" customFormat="1" ht="20.100000000000001" customHeight="1" x14ac:dyDescent="0.3">
      <c r="A70" s="144"/>
      <c r="B70" s="157"/>
      <c r="C70" s="158"/>
      <c r="D70" s="122" t="s">
        <v>14</v>
      </c>
      <c r="E70" s="125">
        <f>E69-E68</f>
        <v>-11000</v>
      </c>
      <c r="F70" s="149">
        <f t="shared" ref="F70:H70" si="14">F69-F68</f>
        <v>0</v>
      </c>
      <c r="G70" s="149">
        <f t="shared" si="14"/>
        <v>0</v>
      </c>
      <c r="H70" s="126">
        <f t="shared" si="14"/>
        <v>-11000</v>
      </c>
      <c r="J70" s="159"/>
      <c r="K70" s="9"/>
      <c r="L70" s="9"/>
    </row>
    <row r="71" spans="1:12" s="8" customFormat="1" ht="20.100000000000001" customHeight="1" x14ac:dyDescent="0.3">
      <c r="A71" s="145" t="s">
        <v>56</v>
      </c>
      <c r="B71" s="136" t="s">
        <v>56</v>
      </c>
      <c r="C71" s="127" t="s">
        <v>57</v>
      </c>
      <c r="D71" s="122" t="s">
        <v>12</v>
      </c>
      <c r="E71" s="125">
        <v>900000</v>
      </c>
      <c r="F71" s="125">
        <v>26174000</v>
      </c>
      <c r="G71" s="125">
        <v>430782000</v>
      </c>
      <c r="H71" s="123">
        <f>SUM(E71:G71)</f>
        <v>457856000</v>
      </c>
      <c r="J71" s="9"/>
      <c r="K71" s="9"/>
      <c r="L71" s="9"/>
    </row>
    <row r="72" spans="1:12" s="8" customFormat="1" ht="20.100000000000001" customHeight="1" x14ac:dyDescent="0.3">
      <c r="A72" s="117"/>
      <c r="B72" s="118"/>
      <c r="C72" s="119"/>
      <c r="D72" s="122" t="s">
        <v>13</v>
      </c>
      <c r="E72" s="125">
        <v>856120</v>
      </c>
      <c r="F72" s="125">
        <v>9030000</v>
      </c>
      <c r="G72" s="132">
        <v>329270148</v>
      </c>
      <c r="H72" s="123">
        <f>SUM(E72:G72)</f>
        <v>339156268</v>
      </c>
      <c r="J72" s="9"/>
      <c r="K72" s="9"/>
      <c r="L72" s="9"/>
    </row>
    <row r="73" spans="1:12" s="8" customFormat="1" ht="20.100000000000001" customHeight="1" x14ac:dyDescent="0.3">
      <c r="A73" s="117"/>
      <c r="B73" s="118"/>
      <c r="C73" s="124"/>
      <c r="D73" s="122" t="s">
        <v>14</v>
      </c>
      <c r="E73" s="125">
        <f>E72-E71</f>
        <v>-43880</v>
      </c>
      <c r="F73" s="125">
        <f>F72-F71</f>
        <v>-17144000</v>
      </c>
      <c r="G73" s="125">
        <f>G72-G71</f>
        <v>-101511852</v>
      </c>
      <c r="H73" s="126">
        <f>H72-H71</f>
        <v>-118699732</v>
      </c>
      <c r="J73" s="9"/>
      <c r="K73" s="9"/>
      <c r="L73" s="9"/>
    </row>
    <row r="74" spans="1:12" s="8" customFormat="1" ht="20.100000000000001" customHeight="1" x14ac:dyDescent="0.3">
      <c r="A74" s="117"/>
      <c r="B74" s="118"/>
      <c r="C74" s="127" t="s">
        <v>58</v>
      </c>
      <c r="D74" s="122" t="s">
        <v>12</v>
      </c>
      <c r="E74" s="132">
        <v>45522000</v>
      </c>
      <c r="F74" s="149">
        <v>0</v>
      </c>
      <c r="G74" s="132">
        <v>139445490</v>
      </c>
      <c r="H74" s="123">
        <f>SUM(E74:G74)</f>
        <v>184967490</v>
      </c>
      <c r="J74" s="9"/>
      <c r="K74" s="9"/>
      <c r="L74" s="9"/>
    </row>
    <row r="75" spans="1:12" s="8" customFormat="1" ht="20.100000000000001" customHeight="1" x14ac:dyDescent="0.3">
      <c r="A75" s="117"/>
      <c r="B75" s="118"/>
      <c r="C75" s="119"/>
      <c r="D75" s="122" t="s">
        <v>13</v>
      </c>
      <c r="E75" s="132">
        <v>19746360</v>
      </c>
      <c r="F75" s="141">
        <v>0</v>
      </c>
      <c r="G75" s="132">
        <v>97060456</v>
      </c>
      <c r="H75" s="123">
        <f>SUM(E75:G75)</f>
        <v>116806816</v>
      </c>
      <c r="J75" s="9"/>
      <c r="K75" s="9"/>
      <c r="L75" s="9"/>
    </row>
    <row r="76" spans="1:12" s="8" customFormat="1" ht="20.100000000000001" customHeight="1" x14ac:dyDescent="0.3">
      <c r="A76" s="118"/>
      <c r="B76" s="135"/>
      <c r="C76" s="124"/>
      <c r="D76" s="122" t="s">
        <v>14</v>
      </c>
      <c r="E76" s="125">
        <f>E75-E74</f>
        <v>-25775640</v>
      </c>
      <c r="F76" s="149">
        <f>F74-F75</f>
        <v>0</v>
      </c>
      <c r="G76" s="125">
        <f>G75-G74</f>
        <v>-42385034</v>
      </c>
      <c r="H76" s="126">
        <f>H75-H74</f>
        <v>-68160674</v>
      </c>
      <c r="J76" s="9"/>
      <c r="K76" s="9"/>
      <c r="L76" s="9"/>
    </row>
    <row r="77" spans="1:12" s="8" customFormat="1" ht="20.100000000000001" customHeight="1" x14ac:dyDescent="0.3">
      <c r="A77" s="117"/>
      <c r="B77" s="118"/>
      <c r="C77" s="119" t="s">
        <v>59</v>
      </c>
      <c r="D77" s="120" t="s">
        <v>12</v>
      </c>
      <c r="E77" s="137">
        <v>28624000</v>
      </c>
      <c r="F77" s="147">
        <v>0</v>
      </c>
      <c r="G77" s="146"/>
      <c r="H77" s="121">
        <f>SUM(E77:G77)</f>
        <v>28624000</v>
      </c>
      <c r="J77" s="9"/>
      <c r="K77" s="9"/>
      <c r="L77" s="9"/>
    </row>
    <row r="78" spans="1:12" s="8" customFormat="1" ht="20.100000000000001" customHeight="1" x14ac:dyDescent="0.3">
      <c r="A78" s="117"/>
      <c r="B78" s="118"/>
      <c r="C78" s="119"/>
      <c r="D78" s="122" t="s">
        <v>13</v>
      </c>
      <c r="E78" s="132">
        <v>25551900</v>
      </c>
      <c r="F78" s="141">
        <v>0</v>
      </c>
      <c r="G78" s="141">
        <v>0</v>
      </c>
      <c r="H78" s="123">
        <f>SUM(E78:G78)</f>
        <v>25551900</v>
      </c>
      <c r="J78" s="9"/>
      <c r="K78" s="9"/>
      <c r="L78" s="9"/>
    </row>
    <row r="79" spans="1:12" s="8" customFormat="1" ht="20.100000000000001" customHeight="1" x14ac:dyDescent="0.3">
      <c r="A79" s="117"/>
      <c r="B79" s="118"/>
      <c r="C79" s="119"/>
      <c r="D79" s="122" t="s">
        <v>14</v>
      </c>
      <c r="E79" s="125">
        <f>E78-E77</f>
        <v>-3072100</v>
      </c>
      <c r="F79" s="149">
        <f t="shared" ref="F79:H79" si="15">F78-F77</f>
        <v>0</v>
      </c>
      <c r="G79" s="149">
        <f t="shared" si="15"/>
        <v>0</v>
      </c>
      <c r="H79" s="126">
        <f t="shared" si="15"/>
        <v>-3072100</v>
      </c>
      <c r="J79" s="9"/>
      <c r="K79" s="9"/>
      <c r="L79" s="9"/>
    </row>
    <row r="80" spans="1:12" s="8" customFormat="1" ht="20.100000000000001" customHeight="1" x14ac:dyDescent="0.3">
      <c r="A80" s="117"/>
      <c r="B80" s="118"/>
      <c r="C80" s="127" t="s">
        <v>60</v>
      </c>
      <c r="D80" s="122" t="s">
        <v>12</v>
      </c>
      <c r="E80" s="132">
        <v>4107060</v>
      </c>
      <c r="F80" s="149"/>
      <c r="G80" s="141"/>
      <c r="H80" s="123">
        <f>SUM(E80:G80)</f>
        <v>4107060</v>
      </c>
      <c r="J80" s="9"/>
      <c r="K80" s="9"/>
      <c r="L80" s="9"/>
    </row>
    <row r="81" spans="1:13" s="8" customFormat="1" ht="20.100000000000001" customHeight="1" x14ac:dyDescent="0.3">
      <c r="A81" s="117"/>
      <c r="B81" s="118"/>
      <c r="C81" s="119"/>
      <c r="D81" s="122" t="s">
        <v>13</v>
      </c>
      <c r="E81" s="132">
        <v>1905000</v>
      </c>
      <c r="F81" s="141">
        <v>0</v>
      </c>
      <c r="G81" s="141">
        <v>0</v>
      </c>
      <c r="H81" s="123">
        <f>SUM(E81:G81)</f>
        <v>1905000</v>
      </c>
      <c r="J81" s="9"/>
      <c r="K81" s="9"/>
      <c r="L81" s="9"/>
    </row>
    <row r="82" spans="1:13" s="8" customFormat="1" ht="20.100000000000001" customHeight="1" x14ac:dyDescent="0.3">
      <c r="A82" s="117"/>
      <c r="B82" s="118"/>
      <c r="C82" s="119"/>
      <c r="D82" s="122" t="s">
        <v>14</v>
      </c>
      <c r="E82" s="125">
        <f>E81-E80</f>
        <v>-2202060</v>
      </c>
      <c r="F82" s="149">
        <f t="shared" ref="F82:H82" si="16">F81-F80</f>
        <v>0</v>
      </c>
      <c r="G82" s="149">
        <f t="shared" si="16"/>
        <v>0</v>
      </c>
      <c r="H82" s="126">
        <f t="shared" si="16"/>
        <v>-2202060</v>
      </c>
      <c r="J82" s="9"/>
      <c r="K82" s="9"/>
      <c r="L82" s="9"/>
    </row>
    <row r="83" spans="1:13" s="8" customFormat="1" ht="20.100000000000001" customHeight="1" x14ac:dyDescent="0.3">
      <c r="A83" s="117"/>
      <c r="B83" s="118"/>
      <c r="C83" s="127" t="s">
        <v>61</v>
      </c>
      <c r="D83" s="122" t="s">
        <v>12</v>
      </c>
      <c r="E83" s="141">
        <v>0</v>
      </c>
      <c r="F83" s="149">
        <v>0</v>
      </c>
      <c r="G83" s="141">
        <v>0</v>
      </c>
      <c r="H83" s="150">
        <f>SUM(E83:G83)</f>
        <v>0</v>
      </c>
      <c r="J83" s="9"/>
      <c r="K83" s="9"/>
      <c r="L83" s="9"/>
    </row>
    <row r="84" spans="1:13" s="8" customFormat="1" ht="20.100000000000001" customHeight="1" x14ac:dyDescent="0.3">
      <c r="A84" s="117"/>
      <c r="B84" s="118"/>
      <c r="C84" s="119"/>
      <c r="D84" s="122" t="s">
        <v>13</v>
      </c>
      <c r="E84" s="141">
        <v>0</v>
      </c>
      <c r="F84" s="141">
        <v>0</v>
      </c>
      <c r="G84" s="141">
        <v>0</v>
      </c>
      <c r="H84" s="150">
        <f>SUM(E84:G84)</f>
        <v>0</v>
      </c>
      <c r="J84" s="159"/>
      <c r="K84" s="9"/>
      <c r="L84" s="9"/>
    </row>
    <row r="85" spans="1:13" s="8" customFormat="1" ht="20.100000000000001" customHeight="1" x14ac:dyDescent="0.3">
      <c r="A85" s="117"/>
      <c r="B85" s="118"/>
      <c r="C85" s="119"/>
      <c r="D85" s="122" t="s">
        <v>14</v>
      </c>
      <c r="E85" s="149">
        <f>E83-E84</f>
        <v>0</v>
      </c>
      <c r="F85" s="149">
        <v>0</v>
      </c>
      <c r="G85" s="149">
        <f>G83-G84</f>
        <v>0</v>
      </c>
      <c r="H85" s="151">
        <f>H83-H84</f>
        <v>0</v>
      </c>
      <c r="J85" s="159"/>
      <c r="K85" s="9"/>
      <c r="L85" s="9"/>
    </row>
    <row r="86" spans="1:13" s="8" customFormat="1" ht="20.100000000000001" customHeight="1" x14ac:dyDescent="0.3">
      <c r="A86" s="117"/>
      <c r="B86" s="153" t="s">
        <v>55</v>
      </c>
      <c r="C86" s="154"/>
      <c r="D86" s="120" t="s">
        <v>12</v>
      </c>
      <c r="E86" s="137">
        <f>SUM(E71,E74,E77,E80,E83)</f>
        <v>79153060</v>
      </c>
      <c r="F86" s="137">
        <f t="shared" ref="F86:H86" si="17">SUM(F71,F74,F77,F80,F83)</f>
        <v>26174000</v>
      </c>
      <c r="G86" s="137">
        <f t="shared" si="17"/>
        <v>570227490</v>
      </c>
      <c r="H86" s="121">
        <f t="shared" si="17"/>
        <v>675554550</v>
      </c>
      <c r="J86" s="9"/>
      <c r="K86" s="9"/>
      <c r="L86" s="9"/>
    </row>
    <row r="87" spans="1:13" s="8" customFormat="1" ht="20.100000000000001" customHeight="1" x14ac:dyDescent="0.3">
      <c r="A87" s="117"/>
      <c r="B87" s="155"/>
      <c r="C87" s="156"/>
      <c r="D87" s="122" t="s">
        <v>13</v>
      </c>
      <c r="E87" s="132">
        <f>SUM(E72,E84,E75,E78,E81)</f>
        <v>48059380</v>
      </c>
      <c r="F87" s="132">
        <f t="shared" ref="F87:H87" si="18">SUM(F72,F84,F75,F78,F81)</f>
        <v>9030000</v>
      </c>
      <c r="G87" s="132">
        <f t="shared" si="18"/>
        <v>426330604</v>
      </c>
      <c r="H87" s="123">
        <f t="shared" si="18"/>
        <v>483419984</v>
      </c>
      <c r="J87" s="9"/>
      <c r="K87" s="9"/>
      <c r="L87" s="9"/>
    </row>
    <row r="88" spans="1:13" s="8" customFormat="1" ht="20.100000000000001" customHeight="1" x14ac:dyDescent="0.3">
      <c r="A88" s="144"/>
      <c r="B88" s="157"/>
      <c r="C88" s="158"/>
      <c r="D88" s="122" t="s">
        <v>14</v>
      </c>
      <c r="E88" s="125">
        <f>E87-E86</f>
        <v>-31093680</v>
      </c>
      <c r="F88" s="125">
        <f>F87-F86</f>
        <v>-17144000</v>
      </c>
      <c r="G88" s="125">
        <f>G87-G86</f>
        <v>-143896886</v>
      </c>
      <c r="H88" s="126">
        <f>H87-H86</f>
        <v>-192134566</v>
      </c>
      <c r="J88" s="9"/>
      <c r="K88" s="9"/>
      <c r="L88" s="9"/>
    </row>
    <row r="89" spans="1:13" s="8" customFormat="1" ht="20.100000000000001" customHeight="1" x14ac:dyDescent="0.3">
      <c r="A89" s="160" t="s">
        <v>62</v>
      </c>
      <c r="B89" s="161" t="s">
        <v>62</v>
      </c>
      <c r="C89" s="119" t="s">
        <v>62</v>
      </c>
      <c r="D89" s="120" t="s">
        <v>12</v>
      </c>
      <c r="E89" s="146">
        <v>0</v>
      </c>
      <c r="F89" s="147">
        <v>0</v>
      </c>
      <c r="G89" s="147">
        <v>0</v>
      </c>
      <c r="H89" s="148">
        <f>SUM(E89:G89)</f>
        <v>0</v>
      </c>
      <c r="J89" s="9"/>
      <c r="K89" s="9"/>
      <c r="L89" s="9"/>
    </row>
    <row r="90" spans="1:13" s="8" customFormat="1" ht="20.100000000000001" customHeight="1" x14ac:dyDescent="0.3">
      <c r="A90" s="160"/>
      <c r="B90" s="161"/>
      <c r="C90" s="119"/>
      <c r="D90" s="122" t="s">
        <v>13</v>
      </c>
      <c r="E90" s="141">
        <v>0</v>
      </c>
      <c r="F90" s="149">
        <v>0</v>
      </c>
      <c r="G90" s="149">
        <v>0</v>
      </c>
      <c r="H90" s="150">
        <f>SUM(E90:G90)</f>
        <v>0</v>
      </c>
      <c r="J90" s="9"/>
      <c r="K90" s="9"/>
      <c r="L90" s="9"/>
    </row>
    <row r="91" spans="1:13" s="8" customFormat="1" ht="20.100000000000001" customHeight="1" x14ac:dyDescent="0.3">
      <c r="A91" s="160"/>
      <c r="B91" s="161"/>
      <c r="C91" s="124"/>
      <c r="D91" s="122" t="s">
        <v>14</v>
      </c>
      <c r="E91" s="149">
        <f>E89-E90</f>
        <v>0</v>
      </c>
      <c r="F91" s="149">
        <f>F89-F90</f>
        <v>0</v>
      </c>
      <c r="G91" s="149">
        <f>G89-G90</f>
        <v>0</v>
      </c>
      <c r="H91" s="151">
        <f>H89-H90</f>
        <v>0</v>
      </c>
      <c r="J91" s="9"/>
      <c r="K91" s="9"/>
      <c r="L91" s="9"/>
    </row>
    <row r="92" spans="1:13" s="8" customFormat="1" ht="20.100000000000001" customHeight="1" x14ac:dyDescent="0.3">
      <c r="A92" s="160"/>
      <c r="B92" s="161"/>
      <c r="C92" s="127" t="s">
        <v>15</v>
      </c>
      <c r="D92" s="122" t="s">
        <v>12</v>
      </c>
      <c r="E92" s="141">
        <f>E89</f>
        <v>0</v>
      </c>
      <c r="F92" s="149">
        <v>0</v>
      </c>
      <c r="G92" s="149">
        <v>0</v>
      </c>
      <c r="H92" s="150">
        <f>SUM(E92:G92)</f>
        <v>0</v>
      </c>
      <c r="J92" s="9"/>
      <c r="K92" s="9"/>
      <c r="L92" s="9"/>
    </row>
    <row r="93" spans="1:13" s="8" customFormat="1" ht="20.100000000000001" customHeight="1" x14ac:dyDescent="0.3">
      <c r="A93" s="160"/>
      <c r="B93" s="161"/>
      <c r="C93" s="119"/>
      <c r="D93" s="122" t="s">
        <v>13</v>
      </c>
      <c r="E93" s="141">
        <f>E90</f>
        <v>0</v>
      </c>
      <c r="F93" s="149">
        <v>0</v>
      </c>
      <c r="G93" s="149">
        <v>0</v>
      </c>
      <c r="H93" s="150">
        <f>SUM(E93:G93)</f>
        <v>0</v>
      </c>
      <c r="J93" s="9"/>
      <c r="K93" s="9"/>
      <c r="L93" s="9"/>
      <c r="M93" s="162"/>
    </row>
    <row r="94" spans="1:13" s="8" customFormat="1" ht="20.100000000000001" customHeight="1" x14ac:dyDescent="0.3">
      <c r="A94" s="160"/>
      <c r="B94" s="161"/>
      <c r="C94" s="119"/>
      <c r="D94" s="129" t="s">
        <v>14</v>
      </c>
      <c r="E94" s="163">
        <f>E92-E93</f>
        <v>0</v>
      </c>
      <c r="F94" s="163">
        <f>F92-F93</f>
        <v>0</v>
      </c>
      <c r="G94" s="163">
        <f>G92-G93</f>
        <v>0</v>
      </c>
      <c r="H94" s="164">
        <f>H92-H93</f>
        <v>0</v>
      </c>
      <c r="J94" s="9"/>
      <c r="K94" s="9"/>
      <c r="L94" s="9"/>
    </row>
    <row r="95" spans="1:13" s="8" customFormat="1" ht="20.100000000000001" customHeight="1" x14ac:dyDescent="0.3">
      <c r="A95" s="145" t="s">
        <v>63</v>
      </c>
      <c r="B95" s="136" t="s">
        <v>63</v>
      </c>
      <c r="C95" s="127" t="s">
        <v>63</v>
      </c>
      <c r="D95" s="122" t="s">
        <v>12</v>
      </c>
      <c r="E95" s="28">
        <v>0</v>
      </c>
      <c r="F95" s="28">
        <v>0</v>
      </c>
      <c r="G95" s="28">
        <v>0</v>
      </c>
      <c r="H95" s="150">
        <f>SUM(E95:G95)</f>
        <v>0</v>
      </c>
      <c r="J95" s="9"/>
      <c r="K95" s="165"/>
      <c r="L95" s="9"/>
    </row>
    <row r="96" spans="1:13" s="8" customFormat="1" ht="20.100000000000001" customHeight="1" x14ac:dyDescent="0.3">
      <c r="A96" s="117"/>
      <c r="B96" s="118"/>
      <c r="C96" s="119"/>
      <c r="D96" s="122" t="s">
        <v>13</v>
      </c>
      <c r="E96" s="28"/>
      <c r="F96" s="28">
        <v>0</v>
      </c>
      <c r="G96" s="28">
        <v>0</v>
      </c>
      <c r="H96" s="150">
        <f>SUM(E96:G96)</f>
        <v>0</v>
      </c>
      <c r="J96" s="9"/>
      <c r="K96" s="165"/>
      <c r="L96" s="9"/>
    </row>
    <row r="97" spans="1:17" s="8" customFormat="1" ht="20.100000000000001" customHeight="1" x14ac:dyDescent="0.3">
      <c r="A97" s="117"/>
      <c r="B97" s="118"/>
      <c r="C97" s="124"/>
      <c r="D97" s="122" t="s">
        <v>14</v>
      </c>
      <c r="E97" s="149">
        <v>0</v>
      </c>
      <c r="F97" s="149">
        <f>SUM(F95-F96)</f>
        <v>0</v>
      </c>
      <c r="G97" s="149">
        <f>G95-G96</f>
        <v>0</v>
      </c>
      <c r="H97" s="151">
        <f>H95-H96</f>
        <v>0</v>
      </c>
      <c r="J97" s="9"/>
      <c r="K97" s="166"/>
      <c r="L97" s="159"/>
    </row>
    <row r="98" spans="1:17" s="8" customFormat="1" ht="20.100000000000001" customHeight="1" x14ac:dyDescent="0.3">
      <c r="A98" s="117"/>
      <c r="B98" s="118"/>
      <c r="C98" s="127" t="s">
        <v>15</v>
      </c>
      <c r="D98" s="122" t="s">
        <v>12</v>
      </c>
      <c r="E98" s="149">
        <v>0</v>
      </c>
      <c r="F98" s="149">
        <f t="shared" ref="F98:H99" si="19">F95</f>
        <v>0</v>
      </c>
      <c r="G98" s="149">
        <f t="shared" si="19"/>
        <v>0</v>
      </c>
      <c r="H98" s="151">
        <f t="shared" si="19"/>
        <v>0</v>
      </c>
      <c r="J98" s="9"/>
      <c r="K98" s="166"/>
      <c r="L98" s="9"/>
    </row>
    <row r="99" spans="1:17" s="8" customFormat="1" ht="20.100000000000001" customHeight="1" x14ac:dyDescent="0.3">
      <c r="A99" s="117"/>
      <c r="B99" s="118"/>
      <c r="C99" s="119"/>
      <c r="D99" s="122" t="s">
        <v>13</v>
      </c>
      <c r="E99" s="149">
        <f>E96</f>
        <v>0</v>
      </c>
      <c r="F99" s="149">
        <f t="shared" si="19"/>
        <v>0</v>
      </c>
      <c r="G99" s="149">
        <f t="shared" si="19"/>
        <v>0</v>
      </c>
      <c r="H99" s="150">
        <f t="shared" si="19"/>
        <v>0</v>
      </c>
      <c r="J99" s="9"/>
      <c r="K99" s="166"/>
      <c r="L99" s="9"/>
    </row>
    <row r="100" spans="1:17" s="8" customFormat="1" ht="20.100000000000001" customHeight="1" x14ac:dyDescent="0.3">
      <c r="A100" s="144"/>
      <c r="B100" s="135"/>
      <c r="C100" s="124"/>
      <c r="D100" s="122" t="s">
        <v>14</v>
      </c>
      <c r="E100" s="149">
        <v>0</v>
      </c>
      <c r="F100" s="149">
        <f>F97</f>
        <v>0</v>
      </c>
      <c r="G100" s="149">
        <f>G97</f>
        <v>0</v>
      </c>
      <c r="H100" s="151">
        <f>H98-H99</f>
        <v>0</v>
      </c>
      <c r="J100" s="9"/>
      <c r="K100" s="165"/>
      <c r="L100" s="9"/>
    </row>
    <row r="101" spans="1:17" s="8" customFormat="1" ht="20.100000000000001" customHeight="1" x14ac:dyDescent="0.3">
      <c r="A101" s="117" t="s">
        <v>64</v>
      </c>
      <c r="B101" s="118" t="s">
        <v>64</v>
      </c>
      <c r="C101" s="119" t="s">
        <v>65</v>
      </c>
      <c r="D101" s="120" t="s">
        <v>12</v>
      </c>
      <c r="E101" s="24">
        <v>0</v>
      </c>
      <c r="F101" s="24">
        <v>0</v>
      </c>
      <c r="G101" s="24">
        <v>0</v>
      </c>
      <c r="H101" s="148">
        <f>SUM(E101:G101)</f>
        <v>0</v>
      </c>
      <c r="J101" s="9"/>
      <c r="K101" s="166"/>
      <c r="L101" s="9"/>
    </row>
    <row r="102" spans="1:17" s="8" customFormat="1" ht="20.100000000000001" customHeight="1" x14ac:dyDescent="0.3">
      <c r="A102" s="117"/>
      <c r="B102" s="118"/>
      <c r="C102" s="119"/>
      <c r="D102" s="122" t="s">
        <v>13</v>
      </c>
      <c r="E102" s="28">
        <v>0</v>
      </c>
      <c r="F102" s="28">
        <v>0</v>
      </c>
      <c r="G102" s="28">
        <v>0</v>
      </c>
      <c r="H102" s="150">
        <f>SUM(E102:G102)</f>
        <v>0</v>
      </c>
      <c r="J102" s="9"/>
      <c r="K102" s="166"/>
      <c r="L102" s="9"/>
    </row>
    <row r="103" spans="1:17" s="8" customFormat="1" ht="20.100000000000001" customHeight="1" x14ac:dyDescent="0.3">
      <c r="A103" s="117"/>
      <c r="B103" s="118"/>
      <c r="C103" s="124"/>
      <c r="D103" s="122" t="s">
        <v>14</v>
      </c>
      <c r="E103" s="149">
        <f>SUM(E101-E102)</f>
        <v>0</v>
      </c>
      <c r="F103" s="149">
        <f>SUM(F101-F102)</f>
        <v>0</v>
      </c>
      <c r="G103" s="149">
        <f>G101-G102</f>
        <v>0</v>
      </c>
      <c r="H103" s="151">
        <f>H101-H102</f>
        <v>0</v>
      </c>
      <c r="J103" s="9"/>
      <c r="K103" s="166"/>
      <c r="L103" s="9"/>
    </row>
    <row r="104" spans="1:17" s="8" customFormat="1" ht="20.100000000000001" customHeight="1" x14ac:dyDescent="0.3">
      <c r="A104" s="117"/>
      <c r="B104" s="118"/>
      <c r="C104" s="167" t="s">
        <v>66</v>
      </c>
      <c r="D104" s="120" t="s">
        <v>12</v>
      </c>
      <c r="E104" s="24">
        <v>0</v>
      </c>
      <c r="F104" s="35">
        <v>115234000</v>
      </c>
      <c r="G104" s="35">
        <v>792510</v>
      </c>
      <c r="H104" s="121">
        <f>SUM(E104:G104)</f>
        <v>116026510</v>
      </c>
      <c r="J104" s="9"/>
      <c r="K104" s="166"/>
      <c r="L104" s="9"/>
    </row>
    <row r="105" spans="1:17" s="8" customFormat="1" ht="20.100000000000001" customHeight="1" x14ac:dyDescent="0.2">
      <c r="A105" s="117"/>
      <c r="B105" s="118"/>
      <c r="C105" s="119"/>
      <c r="D105" s="122" t="s">
        <v>13</v>
      </c>
      <c r="E105" s="38">
        <v>29218574</v>
      </c>
      <c r="F105" s="38">
        <v>88787520</v>
      </c>
      <c r="G105" s="38">
        <v>792510</v>
      </c>
      <c r="H105" s="123">
        <f>SUM(E105:G105)</f>
        <v>118798604</v>
      </c>
      <c r="J105" s="9"/>
      <c r="K105" s="168"/>
      <c r="L105" s="169"/>
      <c r="Q105" s="170"/>
    </row>
    <row r="106" spans="1:17" s="8" customFormat="1" ht="20.100000000000001" customHeight="1" x14ac:dyDescent="0.15">
      <c r="A106" s="117"/>
      <c r="B106" s="118"/>
      <c r="C106" s="124"/>
      <c r="D106" s="122" t="s">
        <v>14</v>
      </c>
      <c r="E106" s="125">
        <f>E105-E104</f>
        <v>29218574</v>
      </c>
      <c r="F106" s="125">
        <f>F105-F104</f>
        <v>-26446480</v>
      </c>
      <c r="G106" s="149">
        <f>G105-G104</f>
        <v>0</v>
      </c>
      <c r="H106" s="126">
        <f>H105-H104</f>
        <v>2772094</v>
      </c>
      <c r="J106" s="9"/>
      <c r="K106" s="166"/>
      <c r="L106" s="169"/>
    </row>
    <row r="107" spans="1:17" s="8" customFormat="1" ht="20.100000000000001" customHeight="1" x14ac:dyDescent="0.15">
      <c r="A107" s="117"/>
      <c r="B107" s="118"/>
      <c r="C107" s="127" t="s">
        <v>15</v>
      </c>
      <c r="D107" s="122" t="s">
        <v>12</v>
      </c>
      <c r="E107" s="149">
        <f t="shared" ref="E107:H108" si="20">SUM(E101,E104)</f>
        <v>0</v>
      </c>
      <c r="F107" s="125">
        <f t="shared" si="20"/>
        <v>115234000</v>
      </c>
      <c r="G107" s="125">
        <f t="shared" si="20"/>
        <v>792510</v>
      </c>
      <c r="H107" s="126">
        <f t="shared" si="20"/>
        <v>116026510</v>
      </c>
      <c r="J107" s="9"/>
      <c r="K107" s="169"/>
      <c r="L107" s="169"/>
    </row>
    <row r="108" spans="1:17" s="8" customFormat="1" ht="20.100000000000001" customHeight="1" x14ac:dyDescent="0.15">
      <c r="A108" s="117"/>
      <c r="B108" s="118"/>
      <c r="C108" s="119"/>
      <c r="D108" s="122" t="s">
        <v>13</v>
      </c>
      <c r="E108" s="125">
        <f t="shared" si="20"/>
        <v>29218574</v>
      </c>
      <c r="F108" s="125">
        <f t="shared" si="20"/>
        <v>88787520</v>
      </c>
      <c r="G108" s="125">
        <f t="shared" si="20"/>
        <v>792510</v>
      </c>
      <c r="H108" s="126">
        <f t="shared" si="20"/>
        <v>118798604</v>
      </c>
      <c r="J108" s="9"/>
      <c r="K108" s="9"/>
      <c r="L108" s="169"/>
    </row>
    <row r="109" spans="1:17" s="8" customFormat="1" ht="20.100000000000001" customHeight="1" x14ac:dyDescent="0.15">
      <c r="A109" s="117"/>
      <c r="B109" s="118"/>
      <c r="C109" s="119"/>
      <c r="D109" s="129" t="s">
        <v>14</v>
      </c>
      <c r="E109" s="130">
        <f>E108-E107:E107</f>
        <v>29218574</v>
      </c>
      <c r="F109" s="130">
        <f>F108-F107</f>
        <v>-26446480</v>
      </c>
      <c r="G109" s="163">
        <v>0</v>
      </c>
      <c r="H109" s="131">
        <f>H108-H107</f>
        <v>2772094</v>
      </c>
      <c r="J109" s="9"/>
      <c r="K109" s="9"/>
      <c r="L109" s="169"/>
    </row>
    <row r="110" spans="1:17" s="8" customFormat="1" ht="20.100000000000001" customHeight="1" x14ac:dyDescent="0.3">
      <c r="A110" s="145" t="s">
        <v>67</v>
      </c>
      <c r="B110" s="136" t="s">
        <v>67</v>
      </c>
      <c r="C110" s="171" t="s">
        <v>67</v>
      </c>
      <c r="D110" s="122" t="s">
        <v>12</v>
      </c>
      <c r="E110" s="163">
        <v>0</v>
      </c>
      <c r="F110" s="163">
        <v>0</v>
      </c>
      <c r="G110" s="163">
        <v>0</v>
      </c>
      <c r="H110" s="164">
        <v>0</v>
      </c>
      <c r="J110" s="9"/>
      <c r="K110" s="9"/>
      <c r="L110" s="9"/>
    </row>
    <row r="111" spans="1:17" s="8" customFormat="1" ht="20.100000000000001" customHeight="1" x14ac:dyDescent="0.3">
      <c r="A111" s="117"/>
      <c r="B111" s="118"/>
      <c r="C111" s="172"/>
      <c r="D111" s="122" t="s">
        <v>13</v>
      </c>
      <c r="E111" s="149">
        <v>0</v>
      </c>
      <c r="F111" s="125">
        <v>48880736</v>
      </c>
      <c r="G111" s="125">
        <v>120506480</v>
      </c>
      <c r="H111" s="126">
        <v>169387216</v>
      </c>
      <c r="J111" s="9"/>
      <c r="K111" s="9"/>
      <c r="L111" s="173"/>
    </row>
    <row r="112" spans="1:17" s="8" customFormat="1" ht="20.100000000000001" customHeight="1" x14ac:dyDescent="0.3">
      <c r="A112" s="144"/>
      <c r="B112" s="135"/>
      <c r="C112" s="172" t="s">
        <v>68</v>
      </c>
      <c r="D112" s="129" t="s">
        <v>14</v>
      </c>
      <c r="E112" s="174"/>
      <c r="F112" s="175">
        <f>F111-F110</f>
        <v>48880736</v>
      </c>
      <c r="G112" s="175">
        <f>G111-G110</f>
        <v>120506480</v>
      </c>
      <c r="H112" s="176">
        <f>H111-H110</f>
        <v>169387216</v>
      </c>
    </row>
    <row r="113" spans="1:9" s="8" customFormat="1" ht="20.100000000000001" customHeight="1" x14ac:dyDescent="0.3">
      <c r="A113" s="177"/>
      <c r="B113" s="178"/>
      <c r="C113" s="127" t="s">
        <v>15</v>
      </c>
      <c r="D113" s="122" t="s">
        <v>12</v>
      </c>
      <c r="E113" s="149">
        <v>0</v>
      </c>
      <c r="F113" s="149">
        <v>0</v>
      </c>
      <c r="G113" s="149">
        <v>0</v>
      </c>
      <c r="H113" s="151">
        <v>0</v>
      </c>
    </row>
    <row r="114" spans="1:9" s="8" customFormat="1" ht="20.100000000000001" customHeight="1" x14ac:dyDescent="0.3">
      <c r="A114" s="177"/>
      <c r="B114" s="178"/>
      <c r="C114" s="119"/>
      <c r="D114" s="122" t="s">
        <v>13</v>
      </c>
      <c r="E114" s="149">
        <v>0</v>
      </c>
      <c r="F114" s="149">
        <f>F111</f>
        <v>48880736</v>
      </c>
      <c r="G114" s="125">
        <f>SUM(G111)</f>
        <v>120506480</v>
      </c>
      <c r="H114" s="126">
        <f>SUM(H111)</f>
        <v>169387216</v>
      </c>
    </row>
    <row r="115" spans="1:9" s="8" customFormat="1" ht="20.100000000000001" customHeight="1" thickBot="1" x14ac:dyDescent="0.35">
      <c r="A115" s="177"/>
      <c r="B115" s="178"/>
      <c r="C115" s="119"/>
      <c r="D115" s="129" t="s">
        <v>14</v>
      </c>
      <c r="E115" s="163">
        <v>0</v>
      </c>
      <c r="F115" s="163">
        <f>F112</f>
        <v>48880736</v>
      </c>
      <c r="G115" s="130">
        <f>SUM(G112)</f>
        <v>120506480</v>
      </c>
      <c r="H115" s="164">
        <v>0</v>
      </c>
    </row>
    <row r="116" spans="1:9" s="14" customFormat="1" ht="20.100000000000001" customHeight="1" thickTop="1" x14ac:dyDescent="0.3">
      <c r="A116" s="179" t="s">
        <v>29</v>
      </c>
      <c r="B116" s="180"/>
      <c r="C116" s="181"/>
      <c r="D116" s="182" t="s">
        <v>12</v>
      </c>
      <c r="E116" s="183">
        <f>SUM(E59,E68,E86,E92,E98,E107)</f>
        <v>1728419760</v>
      </c>
      <c r="F116" s="183">
        <f>SUM(F59,F68,F86,F92,F98,F107)</f>
        <v>142371000</v>
      </c>
      <c r="G116" s="183">
        <f>SUM(G59,G68,G86,G92,G98,G107)</f>
        <v>571080000</v>
      </c>
      <c r="H116" s="184">
        <f>SUM(H59,H68,H86,H92,H98,H107)</f>
        <v>2441870760</v>
      </c>
    </row>
    <row r="117" spans="1:9" s="14" customFormat="1" ht="20.100000000000001" customHeight="1" x14ac:dyDescent="0.3">
      <c r="A117" s="185"/>
      <c r="B117" s="186"/>
      <c r="C117" s="187"/>
      <c r="D117" s="122" t="s">
        <v>13</v>
      </c>
      <c r="E117" s="188">
        <f>SUM(E60,E69,E87,E93,E99,E108,E111)</f>
        <v>1662579680</v>
      </c>
      <c r="F117" s="188">
        <f t="shared" ref="F117:H117" si="21">SUM(F60,F69,F87,F93,F99,F108,F111)</f>
        <v>146698256</v>
      </c>
      <c r="G117" s="188">
        <f>SUM(G60,G69,G87,G93,G99,G108,G111)</f>
        <v>547671834</v>
      </c>
      <c r="H117" s="189">
        <f t="shared" si="21"/>
        <v>2356949770</v>
      </c>
      <c r="I117" s="190">
        <f>H117-H114</f>
        <v>2187562554</v>
      </c>
    </row>
    <row r="118" spans="1:9" s="14" customFormat="1" ht="20.100000000000001" customHeight="1" thickBot="1" x14ac:dyDescent="0.35">
      <c r="A118" s="191"/>
      <c r="B118" s="192"/>
      <c r="C118" s="193"/>
      <c r="D118" s="194" t="s">
        <v>14</v>
      </c>
      <c r="E118" s="195">
        <f>E117-E116</f>
        <v>-65840080</v>
      </c>
      <c r="F118" s="195">
        <f t="shared" ref="F118:H118" si="22">F117-F116</f>
        <v>4327256</v>
      </c>
      <c r="G118" s="195">
        <f>G117-G116</f>
        <v>-23408166</v>
      </c>
      <c r="H118" s="196">
        <f t="shared" si="22"/>
        <v>-84920990</v>
      </c>
    </row>
    <row r="119" spans="1:9" ht="20.100000000000001" customHeight="1" x14ac:dyDescent="0.15"/>
    <row r="120" spans="1:9" x14ac:dyDescent="0.15">
      <c r="A120" s="14"/>
      <c r="G120" s="197">
        <f>G117-G112</f>
        <v>427165354</v>
      </c>
    </row>
    <row r="121" spans="1:9" x14ac:dyDescent="0.15">
      <c r="E121" s="198"/>
    </row>
  </sheetData>
  <mergeCells count="49">
    <mergeCell ref="C101:C103"/>
    <mergeCell ref="C104:C106"/>
    <mergeCell ref="C107:C109"/>
    <mergeCell ref="C113:C115"/>
    <mergeCell ref="A116:C118"/>
    <mergeCell ref="A89:A94"/>
    <mergeCell ref="B89:B94"/>
    <mergeCell ref="C89:C91"/>
    <mergeCell ref="C92:C94"/>
    <mergeCell ref="C95:C97"/>
    <mergeCell ref="C98:C100"/>
    <mergeCell ref="C71:C73"/>
    <mergeCell ref="C74:C76"/>
    <mergeCell ref="C77:C79"/>
    <mergeCell ref="C80:C82"/>
    <mergeCell ref="C83:C85"/>
    <mergeCell ref="B86:C88"/>
    <mergeCell ref="C53:C55"/>
    <mergeCell ref="C56:C58"/>
    <mergeCell ref="B59:C61"/>
    <mergeCell ref="C62:C64"/>
    <mergeCell ref="C65:C67"/>
    <mergeCell ref="B68:C70"/>
    <mergeCell ref="C35:C37"/>
    <mergeCell ref="C38:C40"/>
    <mergeCell ref="C41:C43"/>
    <mergeCell ref="C44:C46"/>
    <mergeCell ref="C47:C49"/>
    <mergeCell ref="C50:C52"/>
    <mergeCell ref="C20:C22"/>
    <mergeCell ref="C23:C25"/>
    <mergeCell ref="A24:A28"/>
    <mergeCell ref="C26:C28"/>
    <mergeCell ref="C29:C31"/>
    <mergeCell ref="C32:C34"/>
    <mergeCell ref="I3:I4"/>
    <mergeCell ref="C5:C7"/>
    <mergeCell ref="C8:C10"/>
    <mergeCell ref="C11:C13"/>
    <mergeCell ref="C14:C16"/>
    <mergeCell ref="C17:C19"/>
    <mergeCell ref="A1:H1"/>
    <mergeCell ref="G2:H2"/>
    <mergeCell ref="A3:C3"/>
    <mergeCell ref="D3:D4"/>
    <mergeCell ref="E3:E4"/>
    <mergeCell ref="F3:F4"/>
    <mergeCell ref="G3:G4"/>
    <mergeCell ref="H3:H4"/>
  </mergeCells>
  <phoneticPr fontId="3" type="noConversion"/>
  <printOptions horizontalCentered="1"/>
  <pageMargins left="0.47244094488188981" right="0.51181102362204722" top="0.51181102362204722" bottom="0.39370078740157483" header="0.31496062992125984" footer="0.31496062992125984"/>
  <pageSetup paperSize="9" scale="86" orientation="portrait" r:id="rId1"/>
  <rowBreaks count="2" manualBreakCount="2">
    <brk id="37" max="7" man="1"/>
    <brk id="76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4</vt:i4>
      </vt:variant>
    </vt:vector>
  </HeadingPairs>
  <TitlesOfParts>
    <vt:vector size="6" baseType="lpstr">
      <vt:lpstr>1. 세입결산서</vt:lpstr>
      <vt:lpstr>2.세출결산서</vt:lpstr>
      <vt:lpstr>'1. 세입결산서'!Print_Area</vt:lpstr>
      <vt:lpstr>'2.세출결산서'!Print_Area</vt:lpstr>
      <vt:lpstr>'1. 세입결산서'!Print_Titles</vt:lpstr>
      <vt:lpstr>'2.세출결산서'!Print_Titles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Ryujuhyun</dc:creator>
  <cp:lastModifiedBy>Ryujuhyun</cp:lastModifiedBy>
  <dcterms:created xsi:type="dcterms:W3CDTF">2022-03-18T07:51:44Z</dcterms:created>
  <dcterms:modified xsi:type="dcterms:W3CDTF">2022-03-18T07:52:16Z</dcterms:modified>
</cp:coreProperties>
</file>