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B5A2689-206B-44C3-B714-8B75626EAC58}" xr6:coauthVersionLast="36" xr6:coauthVersionMax="36" xr10:uidLastSave="{00000000-0000-0000-0000-000000000000}"/>
  <bookViews>
    <workbookView xWindow="0" yWindow="0" windowWidth="28800" windowHeight="12180" xr2:uid="{1F4F039E-E43D-4443-BD86-A8F519416794}"/>
  </bookViews>
  <sheets>
    <sheet name="총괄표" sheetId="1" r:id="rId1"/>
  </sheets>
  <externalReferences>
    <externalReference r:id="rId2"/>
  </externalReferences>
  <definedNames>
    <definedName name="_xlnm.Print_Area" localSheetId="0">총괄표!$A$1:$L$43</definedName>
    <definedName name="_xlnm.Print_Area">#REF!</definedName>
    <definedName name="_xlnm.Print_Titles">#REF!</definedName>
    <definedName name="ㅇ">#REF!</definedName>
    <definedName name="희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L43" i="1" s="1"/>
  <c r="L42" i="1"/>
  <c r="K41" i="1"/>
  <c r="J41" i="1"/>
  <c r="K40" i="1"/>
  <c r="J40" i="1"/>
  <c r="K39" i="1"/>
  <c r="L39" i="1" s="1"/>
  <c r="J38" i="1"/>
  <c r="J37" i="1" s="1"/>
  <c r="K36" i="1"/>
  <c r="L36" i="1" s="1"/>
  <c r="K35" i="1"/>
  <c r="L35" i="1" s="1"/>
  <c r="L34" i="1"/>
  <c r="K33" i="1"/>
  <c r="L33" i="1" s="1"/>
  <c r="K32" i="1"/>
  <c r="L32" i="1" s="1"/>
  <c r="K31" i="1"/>
  <c r="L31" i="1" s="1"/>
  <c r="E31" i="1"/>
  <c r="F31" i="1" s="1"/>
  <c r="J30" i="1"/>
  <c r="J29" i="1" s="1"/>
  <c r="E30" i="1"/>
  <c r="F30" i="1" s="1"/>
  <c r="D29" i="1"/>
  <c r="D28" i="1" s="1"/>
  <c r="K28" i="1"/>
  <c r="L28" i="1" s="1"/>
  <c r="L27" i="1"/>
  <c r="E27" i="1"/>
  <c r="F27" i="1" s="1"/>
  <c r="L26" i="1"/>
  <c r="E26" i="1"/>
  <c r="F26" i="1" s="1"/>
  <c r="E25" i="1"/>
  <c r="F25" i="1" s="1"/>
  <c r="J24" i="1"/>
  <c r="D24" i="1"/>
  <c r="D23" i="1" s="1"/>
  <c r="K23" i="1"/>
  <c r="L23" i="1" s="1"/>
  <c r="K22" i="1"/>
  <c r="L22" i="1" s="1"/>
  <c r="F22" i="1"/>
  <c r="K21" i="1"/>
  <c r="L21" i="1" s="1"/>
  <c r="E21" i="1"/>
  <c r="E20" i="1" s="1"/>
  <c r="D21" i="1"/>
  <c r="D20" i="1" s="1"/>
  <c r="K20" i="1"/>
  <c r="L20" i="1" s="1"/>
  <c r="K19" i="1"/>
  <c r="L19" i="1" s="1"/>
  <c r="F19" i="1"/>
  <c r="K18" i="1"/>
  <c r="L18" i="1" s="1"/>
  <c r="F18" i="1"/>
  <c r="J17" i="1"/>
  <c r="E17" i="1"/>
  <c r="D17" i="1"/>
  <c r="D16" i="1" s="1"/>
  <c r="K16" i="1"/>
  <c r="L16" i="1" s="1"/>
  <c r="K15" i="1"/>
  <c r="L15" i="1" s="1"/>
  <c r="J14" i="1"/>
  <c r="E14" i="1"/>
  <c r="F14" i="1" s="1"/>
  <c r="K13" i="1"/>
  <c r="L13" i="1" s="1"/>
  <c r="E13" i="1"/>
  <c r="F13" i="1" s="1"/>
  <c r="K12" i="1"/>
  <c r="L12" i="1" s="1"/>
  <c r="E12" i="1"/>
  <c r="F12" i="1" s="1"/>
  <c r="K11" i="1"/>
  <c r="L11" i="1" s="1"/>
  <c r="D11" i="1"/>
  <c r="D10" i="1" s="1"/>
  <c r="K10" i="1"/>
  <c r="L10" i="1" s="1"/>
  <c r="K9" i="1"/>
  <c r="L9" i="1" s="1"/>
  <c r="E9" i="1"/>
  <c r="F9" i="1" s="1"/>
  <c r="J8" i="1"/>
  <c r="D8" i="1"/>
  <c r="D7" i="1"/>
  <c r="F20" i="1" l="1"/>
  <c r="L40" i="1"/>
  <c r="L41" i="1"/>
  <c r="F21" i="1"/>
  <c r="K38" i="1"/>
  <c r="K17" i="1"/>
  <c r="L17" i="1" s="1"/>
  <c r="D6" i="1"/>
  <c r="F17" i="1"/>
  <c r="E29" i="1"/>
  <c r="F29" i="1" s="1"/>
  <c r="J7" i="1"/>
  <c r="J6" i="1" s="1"/>
  <c r="E16" i="1"/>
  <c r="F16" i="1" s="1"/>
  <c r="E24" i="1"/>
  <c r="E8" i="1"/>
  <c r="K8" i="1"/>
  <c r="E11" i="1"/>
  <c r="K30" i="1"/>
  <c r="K25" i="1"/>
  <c r="K14" i="1"/>
  <c r="L14" i="1" s="1"/>
  <c r="E28" i="1" l="1"/>
  <c r="F28" i="1" s="1"/>
  <c r="L38" i="1"/>
  <c r="K37" i="1"/>
  <c r="L37" i="1" s="1"/>
  <c r="L25" i="1"/>
  <c r="K24" i="1"/>
  <c r="L24" i="1" s="1"/>
  <c r="K7" i="1"/>
  <c r="L8" i="1"/>
  <c r="K29" i="1"/>
  <c r="L29" i="1" s="1"/>
  <c r="L30" i="1"/>
  <c r="E10" i="1"/>
  <c r="F11" i="1"/>
  <c r="E7" i="1"/>
  <c r="F7" i="1" s="1"/>
  <c r="F8" i="1"/>
  <c r="E23" i="1"/>
  <c r="F23" i="1" s="1"/>
  <c r="F24" i="1"/>
  <c r="F10" i="1" l="1"/>
  <c r="E6" i="1"/>
  <c r="F6" i="1" s="1"/>
  <c r="K6" i="1"/>
  <c r="L7" i="1"/>
  <c r="L6" i="1" s="1"/>
</calcChain>
</file>

<file path=xl/sharedStrings.xml><?xml version="1.0" encoding="utf-8"?>
<sst xmlns="http://schemas.openxmlformats.org/spreadsheetml/2006/main" count="105" uniqueCount="78">
  <si>
    <r>
      <t>2025년 1차 추경 예산 총괄표</t>
    </r>
    <r>
      <rPr>
        <sz val="16"/>
        <color rgb="FF000000"/>
        <rFont val="맑은 고딕"/>
        <family val="3"/>
        <charset val="129"/>
      </rPr>
      <t>(서부희망케어센터)</t>
    </r>
    <phoneticPr fontId="5" type="noConversion"/>
  </si>
  <si>
    <t>(단위 : 원)</t>
  </si>
  <si>
    <t>세     입</t>
  </si>
  <si>
    <t>세     출</t>
  </si>
  <si>
    <t>관</t>
  </si>
  <si>
    <t>항</t>
  </si>
  <si>
    <t>목</t>
    <phoneticPr fontId="5" type="noConversion"/>
  </si>
  <si>
    <t>2025 본예산(A)</t>
    <phoneticPr fontId="5" type="noConversion"/>
  </si>
  <si>
    <t>2025 1차추경(B)</t>
    <phoneticPr fontId="5" type="noConversion"/>
  </si>
  <si>
    <t>증감(B-A)</t>
  </si>
  <si>
    <t>2025 본예산 (A)</t>
    <phoneticPr fontId="5" type="noConversion"/>
  </si>
  <si>
    <t>2025 1차 추경(B)</t>
    <phoneticPr fontId="5" type="noConversion"/>
  </si>
  <si>
    <t>금액</t>
  </si>
  <si>
    <t>총  계</t>
  </si>
  <si>
    <t>01사업수입</t>
  </si>
  <si>
    <t>소   계</t>
  </si>
  <si>
    <t>01 사무비</t>
  </si>
  <si>
    <t>소   계</t>
    <phoneticPr fontId="5" type="noConversion"/>
  </si>
  <si>
    <t>11 사업수입</t>
  </si>
  <si>
    <t xml:space="preserve"> 11 인건비</t>
  </si>
  <si>
    <t>소  계</t>
    <phoneticPr fontId="5" type="noConversion"/>
  </si>
  <si>
    <t>111 바우처사업수입</t>
    <phoneticPr fontId="5" type="noConversion"/>
  </si>
  <si>
    <t>111 급여</t>
    <phoneticPr fontId="5" type="noConversion"/>
  </si>
  <si>
    <t>03보조금수입</t>
  </si>
  <si>
    <t>112 제수당</t>
    <phoneticPr fontId="5" type="noConversion"/>
  </si>
  <si>
    <t>31 보조금수입</t>
    <phoneticPr fontId="5" type="noConversion"/>
  </si>
  <si>
    <t>115 퇴직적립금</t>
    <phoneticPr fontId="5" type="noConversion"/>
  </si>
  <si>
    <t>312 시도보조금(무한돌봄)</t>
  </si>
  <si>
    <t>116 사대보험부담금</t>
    <phoneticPr fontId="5" type="noConversion"/>
  </si>
  <si>
    <t>313 시군구보조금(희망케어)</t>
  </si>
  <si>
    <t>117 기타후생경비</t>
    <phoneticPr fontId="5" type="noConversion"/>
  </si>
  <si>
    <t>314 기타보조금(모심카)</t>
  </si>
  <si>
    <t xml:space="preserve"> 12 업무추진비</t>
  </si>
  <si>
    <t>121 기관운영비</t>
  </si>
  <si>
    <t>04후원금수입</t>
  </si>
  <si>
    <t>123 회의비</t>
  </si>
  <si>
    <t>41 후원금수입</t>
    <phoneticPr fontId="5" type="noConversion"/>
  </si>
  <si>
    <t xml:space="preserve"> 13 운영비</t>
  </si>
  <si>
    <t>411 지정후원금</t>
  </si>
  <si>
    <t>131 여비</t>
  </si>
  <si>
    <t>412 비지정후원금</t>
  </si>
  <si>
    <t>132 수용비및수수료</t>
  </si>
  <si>
    <t>06전입금</t>
  </si>
  <si>
    <t>133 공공요금</t>
  </si>
  <si>
    <t>61 전입금수입</t>
  </si>
  <si>
    <t>134 제세공과금</t>
  </si>
  <si>
    <t>611 법인전입금</t>
    <phoneticPr fontId="5" type="noConversion"/>
  </si>
  <si>
    <t>135 차량비</t>
  </si>
  <si>
    <t>07이월금</t>
  </si>
  <si>
    <t>137 기타운영비</t>
  </si>
  <si>
    <t>71 이월금</t>
    <phoneticPr fontId="5" type="noConversion"/>
  </si>
  <si>
    <t xml:space="preserve"> 02 재산조성비</t>
  </si>
  <si>
    <t>711 전년도이월금</t>
    <phoneticPr fontId="5" type="noConversion"/>
  </si>
  <si>
    <t xml:space="preserve"> 21 시설비</t>
  </si>
  <si>
    <t>712 전년도이월금(후원금)</t>
    <phoneticPr fontId="5" type="noConversion"/>
  </si>
  <si>
    <t>211 시설비</t>
  </si>
  <si>
    <t>713 이월사업비</t>
    <phoneticPr fontId="5" type="noConversion"/>
  </si>
  <si>
    <t>212 자산취득비</t>
  </si>
  <si>
    <t>08잡수입</t>
  </si>
  <si>
    <t>213 시설장비유지비</t>
  </si>
  <si>
    <t>81 잡수입</t>
    <phoneticPr fontId="5" type="noConversion"/>
  </si>
  <si>
    <t xml:space="preserve"> 03 사업비</t>
  </si>
  <si>
    <t>812 기타예금이자수입</t>
    <phoneticPr fontId="5" type="noConversion"/>
  </si>
  <si>
    <t>31 사업비</t>
  </si>
  <si>
    <t>813 기타잡수입</t>
    <phoneticPr fontId="5" type="noConversion"/>
  </si>
  <si>
    <t>311 서비스제공사업</t>
    <phoneticPr fontId="5" type="noConversion"/>
  </si>
  <si>
    <t>312 사례관리사업</t>
    <phoneticPr fontId="5" type="noConversion"/>
  </si>
  <si>
    <t>313 지역사회조직화사업</t>
    <phoneticPr fontId="5" type="noConversion"/>
  </si>
  <si>
    <t>314 네트워크구축</t>
    <phoneticPr fontId="5" type="noConversion"/>
  </si>
  <si>
    <t>315 기타특별사업</t>
    <phoneticPr fontId="5" type="noConversion"/>
  </si>
  <si>
    <t>316 가족상담치료실</t>
    <phoneticPr fontId="5" type="noConversion"/>
  </si>
  <si>
    <t>06 잡지출</t>
  </si>
  <si>
    <t>61 잡지출</t>
  </si>
  <si>
    <t>611 잡지출</t>
  </si>
  <si>
    <t>07 예비비및기타</t>
  </si>
  <si>
    <t>71 예비비및기타</t>
  </si>
  <si>
    <t>711 예비비</t>
  </si>
  <si>
    <t>712 반환금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</si>
</sst>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;\△#,##0"/>
    <numFmt numFmtId="177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41" fontId="6" fillId="0" borderId="0"/>
    <xf numFmtId="0" fontId="6" fillId="0" borderId="0">
      <alignment vertical="center"/>
    </xf>
    <xf numFmtId="0" fontId="6" fillId="0" borderId="0"/>
  </cellStyleXfs>
  <cellXfs count="128">
    <xf numFmtId="0" fontId="0" fillId="0" borderId="0" xfId="0">
      <alignment vertical="center"/>
    </xf>
    <xf numFmtId="0" fontId="2" fillId="0" borderId="0" xfId="1" applyNumberFormat="1" applyFont="1" applyAlignment="1">
      <alignment horizontal="center" vertical="center"/>
    </xf>
    <xf numFmtId="0" fontId="3" fillId="0" borderId="0" xfId="1" applyNumberFormat="1" applyFont="1">
      <alignment vertical="center"/>
    </xf>
    <xf numFmtId="0" fontId="7" fillId="0" borderId="0" xfId="2" applyNumberFormat="1" applyFont="1">
      <alignment vertical="center"/>
    </xf>
    <xf numFmtId="0" fontId="3" fillId="0" borderId="0" xfId="1" applyNumberFormat="1" applyFont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right"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0" fillId="0" borderId="0" xfId="1" applyNumberFormat="1" applyFont="1">
      <alignment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41" fontId="9" fillId="0" borderId="13" xfId="3" applyNumberFormat="1" applyFont="1" applyBorder="1" applyAlignment="1">
      <alignment horizontal="center" vertical="center"/>
    </xf>
    <xf numFmtId="176" fontId="9" fillId="0" borderId="13" xfId="3" applyNumberFormat="1" applyFont="1" applyBorder="1" applyAlignment="1">
      <alignment horizontal="right" vertical="center"/>
    </xf>
    <xf numFmtId="0" fontId="9" fillId="0" borderId="6" xfId="1" applyNumberFormat="1" applyFont="1" applyBorder="1" applyAlignment="1">
      <alignment horizontal="center" vertical="center"/>
    </xf>
    <xf numFmtId="41" fontId="9" fillId="0" borderId="6" xfId="3" applyNumberFormat="1" applyFont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center" vertical="center" shrinkToFit="1"/>
    </xf>
    <xf numFmtId="177" fontId="9" fillId="0" borderId="16" xfId="1" applyNumberFormat="1" applyFont="1" applyFill="1" applyBorder="1" applyAlignment="1">
      <alignment horizontal="center" vertical="center"/>
    </xf>
    <xf numFmtId="177" fontId="9" fillId="0" borderId="17" xfId="1" applyNumberFormat="1" applyFont="1" applyFill="1" applyBorder="1" applyAlignment="1">
      <alignment horizontal="center" vertical="center"/>
    </xf>
    <xf numFmtId="41" fontId="8" fillId="0" borderId="18" xfId="3" applyNumberFormat="1" applyFont="1" applyFill="1" applyBorder="1" applyAlignment="1">
      <alignment horizontal="center" vertical="center"/>
    </xf>
    <xf numFmtId="176" fontId="8" fillId="0" borderId="18" xfId="3" applyNumberFormat="1" applyFont="1" applyFill="1" applyBorder="1" applyAlignment="1">
      <alignment horizontal="right" vertical="center"/>
    </xf>
    <xf numFmtId="0" fontId="9" fillId="0" borderId="5" xfId="1" applyNumberFormat="1" applyFont="1" applyFill="1" applyBorder="1" applyAlignment="1">
      <alignment horizontal="center" vertical="center" shrinkToFit="1"/>
    </xf>
    <xf numFmtId="0" fontId="9" fillId="0" borderId="7" xfId="1" applyNumberFormat="1" applyFont="1" applyFill="1" applyBorder="1" applyAlignment="1">
      <alignment horizontal="center" vertical="center"/>
    </xf>
    <xf numFmtId="0" fontId="9" fillId="0" borderId="19" xfId="1" applyNumberFormat="1" applyFont="1" applyFill="1" applyBorder="1" applyAlignment="1">
      <alignment horizontal="center" vertical="center"/>
    </xf>
    <xf numFmtId="41" fontId="8" fillId="0" borderId="20" xfId="3" applyNumberFormat="1" applyFont="1" applyFill="1" applyBorder="1" applyAlignment="1">
      <alignment horizontal="center" vertical="center"/>
    </xf>
    <xf numFmtId="0" fontId="8" fillId="0" borderId="15" xfId="1" applyNumberFormat="1" applyFont="1" applyFill="1" applyBorder="1" applyAlignment="1">
      <alignment horizontal="center" vertical="center" shrinkToFit="1"/>
    </xf>
    <xf numFmtId="177" fontId="8" fillId="0" borderId="22" xfId="1" applyNumberFormat="1" applyFont="1" applyFill="1" applyBorder="1">
      <alignment vertical="center"/>
    </xf>
    <xf numFmtId="177" fontId="8" fillId="0" borderId="23" xfId="1" applyNumberFormat="1" applyFont="1" applyFill="1" applyBorder="1" applyAlignment="1">
      <alignment horizontal="center" vertical="center"/>
    </xf>
    <xf numFmtId="41" fontId="8" fillId="0" borderId="23" xfId="3" applyNumberFormat="1" applyFont="1" applyFill="1" applyBorder="1" applyAlignment="1">
      <alignment horizontal="center" vertical="center"/>
    </xf>
    <xf numFmtId="176" fontId="8" fillId="0" borderId="23" xfId="3" applyNumberFormat="1" applyFont="1" applyFill="1" applyBorder="1" applyAlignment="1">
      <alignment horizontal="right" vertical="center"/>
    </xf>
    <xf numFmtId="0" fontId="8" fillId="0" borderId="25" xfId="1" applyNumberFormat="1" applyFont="1" applyFill="1" applyBorder="1" applyAlignment="1">
      <alignment horizontal="center" vertical="center" shrinkToFit="1"/>
    </xf>
    <xf numFmtId="0" fontId="8" fillId="0" borderId="22" xfId="1" applyNumberFormat="1" applyFont="1" applyFill="1" applyBorder="1" applyAlignment="1">
      <alignment horizontal="left" vertical="center"/>
    </xf>
    <xf numFmtId="0" fontId="8" fillId="0" borderId="23" xfId="1" applyNumberFormat="1" applyFont="1" applyFill="1" applyBorder="1" applyAlignment="1">
      <alignment horizontal="center" vertical="center"/>
    </xf>
    <xf numFmtId="41" fontId="8" fillId="0" borderId="23" xfId="1" applyNumberFormat="1" applyFont="1" applyFill="1" applyBorder="1">
      <alignment vertical="center"/>
    </xf>
    <xf numFmtId="0" fontId="8" fillId="0" borderId="27" xfId="1" applyNumberFormat="1" applyFont="1" applyFill="1" applyBorder="1" applyAlignment="1">
      <alignment horizontal="center" vertical="center" shrinkToFit="1"/>
    </xf>
    <xf numFmtId="0" fontId="8" fillId="0" borderId="18" xfId="2" applyNumberFormat="1" applyFont="1" applyFill="1" applyBorder="1" applyAlignment="1">
      <alignment vertical="center" shrinkToFit="1"/>
    </xf>
    <xf numFmtId="177" fontId="8" fillId="0" borderId="23" xfId="1" applyNumberFormat="1" applyFont="1" applyFill="1" applyBorder="1">
      <alignment vertical="center"/>
    </xf>
    <xf numFmtId="41" fontId="8" fillId="0" borderId="23" xfId="3" applyNumberFormat="1" applyFont="1" applyFill="1" applyBorder="1" applyAlignment="1">
      <alignment horizontal="right" vertical="center"/>
    </xf>
    <xf numFmtId="0" fontId="8" fillId="0" borderId="28" xfId="1" applyNumberFormat="1" applyFont="1" applyFill="1" applyBorder="1" applyAlignment="1">
      <alignment horizontal="left" vertical="center"/>
    </xf>
    <xf numFmtId="0" fontId="8" fillId="0" borderId="23" xfId="1" applyNumberFormat="1" applyFont="1" applyFill="1" applyBorder="1" applyAlignment="1">
      <alignment horizontal="left" vertical="center" shrinkToFit="1"/>
    </xf>
    <xf numFmtId="41" fontId="8" fillId="0" borderId="23" xfId="4" applyNumberFormat="1" applyFont="1" applyFill="1" applyBorder="1" applyAlignment="1">
      <alignment horizontal="left" vertical="center"/>
    </xf>
    <xf numFmtId="41" fontId="8" fillId="0" borderId="23" xfId="3" applyNumberFormat="1" applyFont="1" applyFill="1" applyBorder="1" applyAlignment="1">
      <alignment horizontal="left" vertical="center"/>
    </xf>
    <xf numFmtId="176" fontId="8" fillId="0" borderId="18" xfId="5" applyNumberFormat="1" applyFont="1" applyFill="1" applyBorder="1" applyAlignment="1">
      <alignment horizontal="right" vertical="center"/>
    </xf>
    <xf numFmtId="41" fontId="8" fillId="0" borderId="26" xfId="6" applyNumberFormat="1" applyFont="1" applyFill="1" applyBorder="1" applyAlignment="1">
      <alignment horizontal="right" vertical="center" shrinkToFit="1"/>
    </xf>
    <xf numFmtId="0" fontId="8" fillId="0" borderId="22" xfId="2" applyNumberFormat="1" applyFont="1" applyFill="1" applyBorder="1" applyAlignment="1">
      <alignment horizontal="left" vertical="center" shrinkToFit="1"/>
    </xf>
    <xf numFmtId="176" fontId="8" fillId="0" borderId="23" xfId="5" applyNumberFormat="1" applyFont="1" applyFill="1" applyBorder="1" applyAlignment="1">
      <alignment horizontal="right" vertical="center"/>
    </xf>
    <xf numFmtId="0" fontId="8" fillId="0" borderId="28" xfId="2" applyNumberFormat="1" applyFont="1" applyFill="1" applyBorder="1" applyAlignment="1">
      <alignment horizontal="left" vertical="center" shrinkToFit="1"/>
    </xf>
    <xf numFmtId="0" fontId="8" fillId="0" borderId="23" xfId="2" applyNumberFormat="1" applyFont="1" applyFill="1" applyBorder="1" applyAlignment="1">
      <alignment horizontal="left" vertical="center"/>
    </xf>
    <xf numFmtId="0" fontId="8" fillId="0" borderId="22" xfId="2" applyNumberFormat="1" applyFont="1" applyFill="1" applyBorder="1" applyAlignment="1">
      <alignment horizontal="left" vertical="center"/>
    </xf>
    <xf numFmtId="41" fontId="8" fillId="0" borderId="22" xfId="3" applyNumberFormat="1" applyFont="1" applyFill="1" applyBorder="1" applyAlignment="1">
      <alignment horizontal="right" vertical="center"/>
    </xf>
    <xf numFmtId="41" fontId="8" fillId="0" borderId="22" xfId="3" applyNumberFormat="1" applyFont="1" applyFill="1" applyBorder="1" applyAlignment="1">
      <alignment horizontal="center" vertical="center"/>
    </xf>
    <xf numFmtId="0" fontId="8" fillId="0" borderId="18" xfId="2" applyNumberFormat="1" applyFont="1" applyFill="1" applyBorder="1" applyAlignment="1">
      <alignment horizontal="left" vertical="center" shrinkToFit="1"/>
    </xf>
    <xf numFmtId="0" fontId="8" fillId="0" borderId="18" xfId="2" applyNumberFormat="1" applyFont="1" applyFill="1" applyBorder="1" applyAlignment="1">
      <alignment horizontal="left" vertical="center"/>
    </xf>
    <xf numFmtId="41" fontId="8" fillId="0" borderId="18" xfId="3" applyNumberFormat="1" applyFont="1" applyFill="1" applyBorder="1" applyAlignment="1">
      <alignment horizontal="right" vertical="center"/>
    </xf>
    <xf numFmtId="41" fontId="8" fillId="0" borderId="18" xfId="3" applyNumberFormat="1" applyFont="1" applyFill="1" applyBorder="1" applyAlignment="1">
      <alignment horizontal="center" vertical="center"/>
    </xf>
    <xf numFmtId="41" fontId="8" fillId="0" borderId="16" xfId="6" applyNumberFormat="1" applyFont="1" applyFill="1" applyBorder="1" applyAlignment="1">
      <alignment horizontal="left" vertical="center" shrinkToFit="1"/>
    </xf>
    <xf numFmtId="41" fontId="8" fillId="0" borderId="16" xfId="6" applyNumberFormat="1" applyFont="1" applyFill="1" applyBorder="1" applyAlignment="1">
      <alignment horizontal="right" vertical="center" shrinkToFit="1"/>
    </xf>
    <xf numFmtId="0" fontId="9" fillId="0" borderId="29" xfId="1" applyNumberFormat="1" applyFont="1" applyFill="1" applyBorder="1" applyAlignment="1">
      <alignment horizontal="center" vertical="center" shrinkToFit="1"/>
    </xf>
    <xf numFmtId="177" fontId="9" fillId="0" borderId="26" xfId="1" applyNumberFormat="1" applyFont="1" applyFill="1" applyBorder="1" applyAlignment="1">
      <alignment horizontal="center" vertical="center"/>
    </xf>
    <xf numFmtId="177" fontId="9" fillId="0" borderId="30" xfId="1" applyNumberFormat="1" applyFont="1" applyFill="1" applyBorder="1" applyAlignment="1">
      <alignment horizontal="center" vertical="center"/>
    </xf>
    <xf numFmtId="0" fontId="8" fillId="0" borderId="18" xfId="1" applyNumberFormat="1" applyFont="1" applyFill="1" applyBorder="1" applyAlignment="1">
      <alignment horizontal="left" vertical="center"/>
    </xf>
    <xf numFmtId="41" fontId="8" fillId="0" borderId="26" xfId="6" applyNumberFormat="1" applyFont="1" applyFill="1" applyBorder="1" applyAlignment="1">
      <alignment horizontal="left" vertical="center" shrinkToFit="1"/>
    </xf>
    <xf numFmtId="0" fontId="8" fillId="0" borderId="22" xfId="2" applyNumberFormat="1" applyFont="1" applyFill="1" applyBorder="1" applyAlignment="1">
      <alignment vertical="center" shrinkToFit="1"/>
    </xf>
    <xf numFmtId="0" fontId="8" fillId="0" borderId="22" xfId="1" applyNumberFormat="1" applyFont="1" applyFill="1" applyBorder="1">
      <alignment vertical="center"/>
    </xf>
    <xf numFmtId="0" fontId="8" fillId="0" borderId="28" xfId="2" applyNumberFormat="1" applyFont="1" applyFill="1" applyBorder="1" applyAlignment="1">
      <alignment vertical="center" shrinkToFit="1"/>
    </xf>
    <xf numFmtId="0" fontId="8" fillId="0" borderId="23" xfId="2" applyNumberFormat="1" applyFont="1" applyFill="1" applyBorder="1" applyAlignment="1">
      <alignment vertical="center" shrinkToFit="1"/>
    </xf>
    <xf numFmtId="0" fontId="8" fillId="0" borderId="28" xfId="1" applyNumberFormat="1" applyFont="1" applyFill="1" applyBorder="1">
      <alignment vertical="center"/>
    </xf>
    <xf numFmtId="0" fontId="9" fillId="0" borderId="31" xfId="1" applyNumberFormat="1" applyFont="1" applyFill="1" applyBorder="1" applyAlignment="1">
      <alignment horizontal="center" vertical="center" shrinkToFit="1"/>
    </xf>
    <xf numFmtId="0" fontId="8" fillId="0" borderId="18" xfId="1" applyNumberFormat="1" applyFont="1" applyFill="1" applyBorder="1">
      <alignment vertical="center"/>
    </xf>
    <xf numFmtId="0" fontId="8" fillId="0" borderId="15" xfId="1" applyNumberFormat="1" applyFont="1" applyFill="1" applyBorder="1">
      <alignment vertical="center"/>
    </xf>
    <xf numFmtId="177" fontId="8" fillId="0" borderId="22" xfId="1" applyNumberFormat="1" applyFont="1" applyFill="1" applyBorder="1" applyAlignment="1">
      <alignment horizontal="left" vertical="center"/>
    </xf>
    <xf numFmtId="0" fontId="9" fillId="0" borderId="26" xfId="1" applyNumberFormat="1" applyFont="1" applyFill="1" applyBorder="1" applyAlignment="1">
      <alignment horizontal="center" vertical="center"/>
    </xf>
    <xf numFmtId="0" fontId="9" fillId="0" borderId="30" xfId="1" applyNumberFormat="1" applyFont="1" applyFill="1" applyBorder="1" applyAlignment="1">
      <alignment horizontal="center" vertical="center"/>
    </xf>
    <xf numFmtId="177" fontId="8" fillId="0" borderId="28" xfId="1" applyNumberFormat="1" applyFont="1" applyFill="1" applyBorder="1" applyAlignment="1">
      <alignment horizontal="center" vertical="center"/>
    </xf>
    <xf numFmtId="177" fontId="8" fillId="0" borderId="23" xfId="1" applyNumberFormat="1" applyFont="1" applyFill="1" applyBorder="1" applyAlignment="1">
      <alignment horizontal="left" vertical="center" shrinkToFit="1"/>
    </xf>
    <xf numFmtId="41" fontId="8" fillId="0" borderId="23" xfId="4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horizontal="center" vertical="center"/>
    </xf>
    <xf numFmtId="0" fontId="8" fillId="0" borderId="32" xfId="1" applyNumberFormat="1" applyFont="1" applyFill="1" applyBorder="1" applyAlignment="1">
      <alignment horizontal="center" vertical="center" shrinkToFit="1"/>
    </xf>
    <xf numFmtId="177" fontId="8" fillId="0" borderId="22" xfId="1" applyNumberFormat="1" applyFont="1" applyFill="1" applyBorder="1" applyAlignment="1">
      <alignment horizontal="left" vertical="center" shrinkToFit="1"/>
    </xf>
    <xf numFmtId="0" fontId="9" fillId="0" borderId="33" xfId="1" applyNumberFormat="1" applyFont="1" applyFill="1" applyBorder="1" applyAlignment="1">
      <alignment horizontal="center" vertical="center"/>
    </xf>
    <xf numFmtId="41" fontId="8" fillId="0" borderId="23" xfId="4" applyNumberFormat="1" applyFont="1" applyFill="1" applyBorder="1" applyAlignment="1">
      <alignment horizontal="right" vertical="center"/>
    </xf>
    <xf numFmtId="177" fontId="8" fillId="0" borderId="22" xfId="1" applyNumberFormat="1" applyFont="1" applyFill="1" applyBorder="1" applyAlignment="1">
      <alignment vertical="top"/>
    </xf>
    <xf numFmtId="0" fontId="8" fillId="0" borderId="34" xfId="1" applyNumberFormat="1" applyFont="1" applyFill="1" applyBorder="1" applyAlignment="1">
      <alignment horizontal="center" vertical="center" shrinkToFit="1"/>
    </xf>
    <xf numFmtId="177" fontId="8" fillId="0" borderId="9" xfId="1" applyNumberFormat="1" applyFont="1" applyFill="1" applyBorder="1" applyAlignment="1">
      <alignment horizontal="center" vertical="center"/>
    </xf>
    <xf numFmtId="177" fontId="8" fillId="0" borderId="10" xfId="1" applyNumberFormat="1" applyFont="1" applyFill="1" applyBorder="1" applyAlignment="1">
      <alignment horizontal="left" vertical="center" shrinkToFit="1"/>
    </xf>
    <xf numFmtId="41" fontId="8" fillId="0" borderId="10" xfId="4" applyNumberFormat="1" applyFont="1" applyFill="1" applyBorder="1" applyAlignment="1">
      <alignment horizontal="right" vertical="center"/>
    </xf>
    <xf numFmtId="41" fontId="8" fillId="0" borderId="10" xfId="3" applyNumberFormat="1" applyFont="1" applyFill="1" applyBorder="1" applyAlignment="1">
      <alignment horizontal="right" vertical="center"/>
    </xf>
    <xf numFmtId="176" fontId="8" fillId="0" borderId="10" xfId="3" applyNumberFormat="1" applyFont="1" applyFill="1" applyBorder="1" applyAlignment="1">
      <alignment horizontal="right" vertical="center"/>
    </xf>
    <xf numFmtId="177" fontId="8" fillId="0" borderId="25" xfId="1" applyNumberFormat="1" applyFont="1" applyFill="1" applyBorder="1" applyAlignment="1">
      <alignment horizontal="center" vertical="center" shrinkToFit="1"/>
    </xf>
    <xf numFmtId="177" fontId="8" fillId="0" borderId="28" xfId="1" applyNumberFormat="1" applyFont="1" applyFill="1" applyBorder="1" applyAlignment="1">
      <alignment vertical="top"/>
    </xf>
    <xf numFmtId="41" fontId="8" fillId="0" borderId="26" xfId="6" applyNumberFormat="1" applyFont="1" applyFill="1" applyBorder="1" applyAlignment="1">
      <alignment vertical="center" shrinkToFit="1"/>
    </xf>
    <xf numFmtId="0" fontId="1" fillId="0" borderId="0" xfId="1" applyNumberFormat="1" applyFont="1">
      <alignment vertical="center"/>
    </xf>
    <xf numFmtId="41" fontId="8" fillId="2" borderId="26" xfId="6" applyNumberFormat="1" applyFont="1" applyFill="1" applyBorder="1" applyAlignment="1">
      <alignment horizontal="left" vertical="center" shrinkToFit="1"/>
    </xf>
    <xf numFmtId="41" fontId="8" fillId="2" borderId="26" xfId="6" applyNumberFormat="1" applyFont="1" applyFill="1" applyBorder="1" applyAlignment="1">
      <alignment horizontal="right" vertical="center" shrinkToFit="1"/>
    </xf>
    <xf numFmtId="177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>
      <alignment vertical="center"/>
    </xf>
    <xf numFmtId="42" fontId="8" fillId="0" borderId="26" xfId="7" applyNumberFormat="1" applyFont="1" applyFill="1" applyBorder="1" applyAlignment="1">
      <alignment horizontal="left" vertical="center" shrinkToFit="1"/>
    </xf>
    <xf numFmtId="0" fontId="8" fillId="0" borderId="26" xfId="8" applyNumberFormat="1" applyFont="1" applyFill="1" applyBorder="1" applyAlignment="1">
      <alignment vertical="center" shrinkToFit="1"/>
    </xf>
    <xf numFmtId="177" fontId="9" fillId="0" borderId="29" xfId="1" applyNumberFormat="1" applyFont="1" applyFill="1" applyBorder="1" applyAlignment="1">
      <alignment horizontal="center" vertical="center" shrinkToFit="1"/>
    </xf>
    <xf numFmtId="41" fontId="8" fillId="0" borderId="23" xfId="3" applyNumberFormat="1" applyFont="1" applyFill="1" applyBorder="1">
      <alignment vertical="center"/>
    </xf>
    <xf numFmtId="41" fontId="8" fillId="0" borderId="23" xfId="4" applyNumberFormat="1" applyFont="1" applyFill="1" applyBorder="1">
      <alignment vertical="center"/>
    </xf>
    <xf numFmtId="177" fontId="8" fillId="0" borderId="28" xfId="1" applyNumberFormat="1" applyFont="1" applyFill="1" applyBorder="1" applyAlignment="1">
      <alignment horizontal="left" vertical="center"/>
    </xf>
    <xf numFmtId="41" fontId="8" fillId="0" borderId="22" xfId="1" applyNumberFormat="1" applyFont="1" applyFill="1" applyBorder="1">
      <alignment vertical="center"/>
    </xf>
    <xf numFmtId="0" fontId="8" fillId="0" borderId="0" xfId="1" applyNumberFormat="1" applyFont="1" applyFill="1" applyBorder="1" applyAlignment="1">
      <alignment horizontal="center" vertical="center" shrinkToFit="1"/>
    </xf>
    <xf numFmtId="177" fontId="8" fillId="0" borderId="0" xfId="1" applyNumberFormat="1" applyFont="1" applyFill="1" applyBorder="1" applyAlignment="1">
      <alignment horizontal="left" vertical="center" shrinkToFit="1"/>
    </xf>
    <xf numFmtId="41" fontId="8" fillId="0" borderId="0" xfId="3" applyNumberFormat="1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center" vertical="center" shrinkToFit="1"/>
    </xf>
    <xf numFmtId="177" fontId="8" fillId="0" borderId="9" xfId="1" applyNumberFormat="1" applyFont="1" applyFill="1" applyBorder="1" applyAlignment="1">
      <alignment horizontal="left" vertical="center"/>
    </xf>
    <xf numFmtId="41" fontId="8" fillId="0" borderId="35" xfId="6" applyNumberFormat="1" applyFont="1" applyFill="1" applyBorder="1" applyAlignment="1">
      <alignment horizontal="left" vertical="center" shrinkToFit="1"/>
    </xf>
    <xf numFmtId="41" fontId="8" fillId="0" borderId="10" xfId="1" applyNumberFormat="1" applyFont="1" applyFill="1" applyBorder="1">
      <alignment vertical="center"/>
    </xf>
    <xf numFmtId="0" fontId="9" fillId="0" borderId="7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right" vertical="center"/>
    </xf>
    <xf numFmtId="176" fontId="8" fillId="0" borderId="22" xfId="5" applyNumberFormat="1" applyFont="1" applyFill="1" applyBorder="1" applyAlignment="1">
      <alignment horizontal="right" vertical="center"/>
    </xf>
    <xf numFmtId="176" fontId="8" fillId="0" borderId="18" xfId="5" applyNumberFormat="1" applyFont="1" applyFill="1" applyBorder="1" applyAlignment="1">
      <alignment horizontal="right" vertical="center"/>
    </xf>
    <xf numFmtId="0" fontId="9" fillId="0" borderId="21" xfId="1" applyNumberFormat="1" applyFont="1" applyBorder="1" applyAlignment="1">
      <alignment horizontal="center" vertical="center"/>
    </xf>
    <xf numFmtId="176" fontId="9" fillId="0" borderId="14" xfId="3" applyNumberFormat="1" applyFont="1" applyBorder="1" applyAlignment="1">
      <alignment vertical="center"/>
    </xf>
    <xf numFmtId="176" fontId="8" fillId="0" borderId="21" xfId="3" applyNumberFormat="1" applyFont="1" applyFill="1" applyBorder="1" applyAlignment="1">
      <alignment vertical="center"/>
    </xf>
    <xf numFmtId="176" fontId="8" fillId="0" borderId="24" xfId="3" applyNumberFormat="1" applyFont="1" applyFill="1" applyBorder="1" applyAlignment="1">
      <alignment vertical="center"/>
    </xf>
    <xf numFmtId="176" fontId="8" fillId="2" borderId="24" xfId="3" applyNumberFormat="1" applyFont="1" applyFill="1" applyBorder="1" applyAlignment="1">
      <alignment vertical="center"/>
    </xf>
    <xf numFmtId="176" fontId="8" fillId="0" borderId="24" xfId="1" applyNumberFormat="1" applyFont="1" applyFill="1" applyBorder="1">
      <alignment vertical="center"/>
    </xf>
    <xf numFmtId="176" fontId="8" fillId="0" borderId="11" xfId="3" applyNumberFormat="1" applyFont="1" applyFill="1" applyBorder="1" applyAlignment="1">
      <alignment vertical="center"/>
    </xf>
  </cellXfs>
  <cellStyles count="9">
    <cellStyle name="쉼표 [0] 16" xfId="5" xr:uid="{58981F11-BEBA-4705-AFF3-1FC72DE00297}"/>
    <cellStyle name="쉼표 [0] 2 10 2 2 2" xfId="6" xr:uid="{0EB58E40-FAEC-44B4-B327-DFF7F2E2CA44}"/>
    <cellStyle name="쉼표 [0] 22 2" xfId="3" xr:uid="{1C120725-B1F8-4502-A942-60993C11112C}"/>
    <cellStyle name="쉼표 [0] 22 2 2" xfId="4" xr:uid="{D7E8F5D1-964E-49E3-970C-35EF86676501}"/>
    <cellStyle name="표준" xfId="0" builtinId="0"/>
    <cellStyle name="표준 2 2 2" xfId="8" xr:uid="{02C1F3BC-E6CB-4D0C-BBC0-0A0674FF25B5}"/>
    <cellStyle name="표준 2 4 2" xfId="1" xr:uid="{C8A11765-D42A-465C-B596-89AFF33DAED1}"/>
    <cellStyle name="표준 3 2 2 2" xfId="2" xr:uid="{74C32EFF-81C5-446A-AFD8-90A352AF1B4F}"/>
    <cellStyle name="표준_2분기 예산(남부) 2" xfId="7" xr:uid="{97DE59CB-E38F-46D6-8482-9AD4F8053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44277;&#50857;&#54260;&#45908;\%5b&#55148;&#47581;&#52992;&#50612;%5d\%5b&#50696;&#49328;&#49436;%5d\2025&#45380;%20&#50696;&#49328;\2025&#45380;%201&#52264;%20&#52628;&#44221;&#50696;&#49328;\2025&#45380;%201&#52264;&#52628;&#44221;&#50696;&#49328;&#49436;(&#51228;&#5263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표"/>
      <sheetName val="세입예산서"/>
      <sheetName val="세출예산서"/>
      <sheetName val="희망케어"/>
      <sheetName val="무한돌봄"/>
      <sheetName val="모심카"/>
      <sheetName val="후원금"/>
      <sheetName val="사업수입"/>
      <sheetName val="잡수입"/>
      <sheetName val="법인전입금"/>
    </sheetNames>
    <sheetDataSet>
      <sheetData sheetId="0"/>
      <sheetData sheetId="1"/>
      <sheetData sheetId="2"/>
      <sheetData sheetId="3">
        <row r="7">
          <cell r="E7">
            <v>160045078</v>
          </cell>
        </row>
        <row r="32">
          <cell r="E32">
            <v>55198402</v>
          </cell>
        </row>
        <row r="40">
          <cell r="E40">
            <v>179552965</v>
          </cell>
        </row>
        <row r="43">
          <cell r="E43">
            <v>103033992</v>
          </cell>
        </row>
        <row r="49">
          <cell r="E49">
            <v>96000</v>
          </cell>
        </row>
        <row r="54">
          <cell r="E54">
            <v>807500</v>
          </cell>
        </row>
      </sheetData>
      <sheetData sheetId="4">
        <row r="9">
          <cell r="E9">
            <v>729872450</v>
          </cell>
        </row>
        <row r="49">
          <cell r="E49">
            <v>146714860</v>
          </cell>
        </row>
        <row r="126">
          <cell r="E126">
            <v>74311000</v>
          </cell>
        </row>
        <row r="130">
          <cell r="E130">
            <v>108988780</v>
          </cell>
        </row>
        <row r="149">
          <cell r="E149">
            <v>13500000</v>
          </cell>
        </row>
        <row r="163">
          <cell r="E163">
            <v>4200000</v>
          </cell>
        </row>
        <row r="165">
          <cell r="E165">
            <v>6650000</v>
          </cell>
        </row>
        <row r="171">
          <cell r="E171">
            <v>26880000</v>
          </cell>
        </row>
        <row r="174">
          <cell r="E174">
            <v>113572829.984</v>
          </cell>
        </row>
        <row r="200">
          <cell r="E200">
            <v>26699999.999998759</v>
          </cell>
        </row>
        <row r="205">
          <cell r="E205">
            <v>41969999.997999996</v>
          </cell>
        </row>
        <row r="229">
          <cell r="E229">
            <v>31089080</v>
          </cell>
        </row>
        <row r="237">
          <cell r="E237">
            <v>11072000</v>
          </cell>
        </row>
        <row r="247">
          <cell r="E247">
            <v>5550000</v>
          </cell>
        </row>
        <row r="275">
          <cell r="E275">
            <v>3600000</v>
          </cell>
        </row>
        <row r="279">
          <cell r="E279">
            <v>21650000</v>
          </cell>
        </row>
        <row r="287">
          <cell r="E287">
            <v>111765957</v>
          </cell>
        </row>
        <row r="291">
          <cell r="E291">
            <v>205844899.43621999</v>
          </cell>
        </row>
      </sheetData>
      <sheetData sheetId="5">
        <row r="4">
          <cell r="E4">
            <v>877154000</v>
          </cell>
        </row>
      </sheetData>
      <sheetData sheetId="6">
        <row r="4">
          <cell r="E4">
            <v>268989000</v>
          </cell>
        </row>
      </sheetData>
      <sheetData sheetId="7">
        <row r="4">
          <cell r="E4">
            <v>195278000</v>
          </cell>
        </row>
      </sheetData>
      <sheetData sheetId="8">
        <row r="7">
          <cell r="E7">
            <v>670357000</v>
          </cell>
        </row>
      </sheetData>
      <sheetData sheetId="9"/>
      <sheetData sheetId="10">
        <row r="10">
          <cell r="E10">
            <v>767714</v>
          </cell>
        </row>
        <row r="17">
          <cell r="E17">
            <v>8784367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A505-CFCC-48F5-8DEC-4C32890D709B}">
  <sheetPr>
    <pageSetUpPr fitToPage="1"/>
  </sheetPr>
  <dimension ref="A1:L51"/>
  <sheetViews>
    <sheetView showGridLines="0" tabSelected="1" zoomScale="93" zoomScaleNormal="93" zoomScaleSheetLayoutView="100" workbookViewId="0">
      <selection activeCell="J32" sqref="J32"/>
    </sheetView>
  </sheetViews>
  <sheetFormatPr defaultColWidth="9" defaultRowHeight="16.5" x14ac:dyDescent="0.3"/>
  <cols>
    <col min="1" max="1" width="8" style="10" customWidth="1"/>
    <col min="2" max="2" width="14.5" style="10" customWidth="1"/>
    <col min="3" max="3" width="21.75" style="10" bestFit="1" customWidth="1"/>
    <col min="4" max="4" width="14.125" style="10" customWidth="1"/>
    <col min="5" max="5" width="14.5" style="10" customWidth="1"/>
    <col min="6" max="6" width="17.375" style="10" customWidth="1"/>
    <col min="7" max="7" width="8.875" style="10" customWidth="1"/>
    <col min="8" max="8" width="12.375" style="10" customWidth="1"/>
    <col min="9" max="9" width="19.625" style="10" customWidth="1"/>
    <col min="10" max="10" width="14.25" style="10" customWidth="1"/>
    <col min="11" max="11" width="14.625" style="10" customWidth="1"/>
    <col min="12" max="12" width="17.125" style="10" customWidth="1"/>
    <col min="13" max="16384" width="9" style="10"/>
  </cols>
  <sheetData>
    <row r="1" spans="1:12" s="2" customFormat="1" ht="25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26.25" customHeight="1" thickBot="1" x14ac:dyDescent="0.35">
      <c r="A2" s="3"/>
      <c r="B2" s="4"/>
      <c r="C2" s="4"/>
      <c r="D2" s="4"/>
      <c r="E2" s="5"/>
      <c r="F2" s="4"/>
      <c r="G2" s="4"/>
      <c r="H2" s="4"/>
      <c r="I2" s="4"/>
      <c r="J2" s="4"/>
      <c r="K2" s="6"/>
      <c r="L2" s="118" t="s">
        <v>1</v>
      </c>
    </row>
    <row r="3" spans="1:12" ht="20.100000000000001" customHeight="1" thickBot="1" x14ac:dyDescent="0.35">
      <c r="A3" s="7" t="s">
        <v>2</v>
      </c>
      <c r="B3" s="8"/>
      <c r="C3" s="8"/>
      <c r="D3" s="8"/>
      <c r="E3" s="8"/>
      <c r="F3" s="8"/>
      <c r="G3" s="7" t="s">
        <v>3</v>
      </c>
      <c r="H3" s="8"/>
      <c r="I3" s="8"/>
      <c r="J3" s="8"/>
      <c r="K3" s="8"/>
      <c r="L3" s="9"/>
    </row>
    <row r="4" spans="1:12" ht="20.100000000000001" customHeight="1" x14ac:dyDescent="0.3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17" t="s">
        <v>9</v>
      </c>
      <c r="G4" s="11" t="s">
        <v>4</v>
      </c>
      <c r="H4" s="12" t="s">
        <v>5</v>
      </c>
      <c r="I4" s="12" t="s">
        <v>6</v>
      </c>
      <c r="J4" s="12" t="s">
        <v>10</v>
      </c>
      <c r="K4" s="12" t="s">
        <v>11</v>
      </c>
      <c r="L4" s="121" t="s">
        <v>9</v>
      </c>
    </row>
    <row r="5" spans="1:12" ht="20.100000000000001" customHeight="1" thickBot="1" x14ac:dyDescent="0.35">
      <c r="A5" s="13"/>
      <c r="B5" s="14"/>
      <c r="C5" s="14"/>
      <c r="D5" s="14"/>
      <c r="E5" s="14"/>
      <c r="F5" s="15" t="s">
        <v>12</v>
      </c>
      <c r="G5" s="13"/>
      <c r="H5" s="14"/>
      <c r="I5" s="14"/>
      <c r="J5" s="14"/>
      <c r="K5" s="14"/>
      <c r="L5" s="16" t="s">
        <v>12</v>
      </c>
    </row>
    <row r="6" spans="1:12" ht="20.100000000000001" customHeight="1" thickBot="1" x14ac:dyDescent="0.35">
      <c r="A6" s="7" t="s">
        <v>13</v>
      </c>
      <c r="B6" s="8"/>
      <c r="C6" s="17"/>
      <c r="D6" s="18">
        <f>D10+D16+D7+D28+D23+D20</f>
        <v>2255057899</v>
      </c>
      <c r="E6" s="18">
        <f>E10+E16+E7+E28+E20+E23</f>
        <v>2363840937</v>
      </c>
      <c r="F6" s="19">
        <f t="shared" ref="F6:F31" si="0">E6-D6</f>
        <v>108783038</v>
      </c>
      <c r="G6" s="7" t="s">
        <v>13</v>
      </c>
      <c r="H6" s="17"/>
      <c r="I6" s="20"/>
      <c r="J6" s="21">
        <f>SUM(J7,J24,J29,J37,J40)</f>
        <v>2255057899</v>
      </c>
      <c r="K6" s="21">
        <f>SUM(K7,K24,K29,K37,K40)</f>
        <v>2363840937.4182186</v>
      </c>
      <c r="L6" s="122">
        <f>SUM(L7,L24,L29,L37,L40)</f>
        <v>108783038.41821861</v>
      </c>
    </row>
    <row r="7" spans="1:12" ht="19.899999999999999" customHeight="1" x14ac:dyDescent="0.3">
      <c r="A7" s="22" t="s">
        <v>14</v>
      </c>
      <c r="B7" s="23" t="s">
        <v>15</v>
      </c>
      <c r="C7" s="24"/>
      <c r="D7" s="25">
        <f>D8</f>
        <v>165720000</v>
      </c>
      <c r="E7" s="25">
        <f>E8</f>
        <v>160045078</v>
      </c>
      <c r="F7" s="26">
        <f t="shared" si="0"/>
        <v>-5674922</v>
      </c>
      <c r="G7" s="27" t="s">
        <v>16</v>
      </c>
      <c r="H7" s="28" t="s">
        <v>17</v>
      </c>
      <c r="I7" s="29"/>
      <c r="J7" s="30">
        <f>J8+J14+J17</f>
        <v>1334871000</v>
      </c>
      <c r="K7" s="30">
        <f>K8+K14+K17</f>
        <v>1335520999.9819987</v>
      </c>
      <c r="L7" s="123">
        <f>K7-J7</f>
        <v>649999.98199868202</v>
      </c>
    </row>
    <row r="8" spans="1:12" ht="19.899999999999999" customHeight="1" x14ac:dyDescent="0.3">
      <c r="A8" s="31"/>
      <c r="B8" s="32" t="s">
        <v>18</v>
      </c>
      <c r="C8" s="33" t="s">
        <v>15</v>
      </c>
      <c r="D8" s="34">
        <f>SUM(D9)</f>
        <v>165720000</v>
      </c>
      <c r="E8" s="34">
        <f>SUM(E9)</f>
        <v>160045078</v>
      </c>
      <c r="F8" s="35">
        <f t="shared" si="0"/>
        <v>-5674922</v>
      </c>
      <c r="G8" s="36"/>
      <c r="H8" s="37" t="s">
        <v>19</v>
      </c>
      <c r="I8" s="38" t="s">
        <v>20</v>
      </c>
      <c r="J8" s="39">
        <f>SUM(J9:J13)</f>
        <v>1068326590</v>
      </c>
      <c r="K8" s="39">
        <f>SUM(K9:K13)</f>
        <v>1073387090</v>
      </c>
      <c r="L8" s="124">
        <f>K8-J8</f>
        <v>5060500</v>
      </c>
    </row>
    <row r="9" spans="1:12" ht="19.899999999999999" customHeight="1" x14ac:dyDescent="0.3">
      <c r="A9" s="40"/>
      <c r="B9" s="41"/>
      <c r="C9" s="42" t="s">
        <v>21</v>
      </c>
      <c r="D9" s="43">
        <v>165720000</v>
      </c>
      <c r="E9" s="43">
        <f>[1]세입예산서!E7</f>
        <v>160045078</v>
      </c>
      <c r="F9" s="35">
        <f t="shared" si="0"/>
        <v>-5674922</v>
      </c>
      <c r="G9" s="36"/>
      <c r="H9" s="44"/>
      <c r="I9" s="45" t="s">
        <v>22</v>
      </c>
      <c r="J9" s="46">
        <v>730867900</v>
      </c>
      <c r="K9" s="47">
        <f>[1]세출예산서!E9</f>
        <v>729872450</v>
      </c>
      <c r="L9" s="124">
        <f>K9-J9</f>
        <v>-995450</v>
      </c>
    </row>
    <row r="10" spans="1:12" ht="19.899999999999999" customHeight="1" x14ac:dyDescent="0.3">
      <c r="A10" s="22" t="s">
        <v>23</v>
      </c>
      <c r="B10" s="23" t="s">
        <v>15</v>
      </c>
      <c r="C10" s="24"/>
      <c r="D10" s="25">
        <f>D11</f>
        <v>1341421000</v>
      </c>
      <c r="E10" s="25">
        <f>E11</f>
        <v>1341421000</v>
      </c>
      <c r="F10" s="48">
        <f t="shared" si="0"/>
        <v>0</v>
      </c>
      <c r="G10" s="36"/>
      <c r="H10" s="44"/>
      <c r="I10" s="45" t="s">
        <v>24</v>
      </c>
      <c r="J10" s="49">
        <v>142375590</v>
      </c>
      <c r="K10" s="49">
        <f>[1]세출예산서!E49</f>
        <v>146714860</v>
      </c>
      <c r="L10" s="124">
        <f t="shared" ref="L10:L13" si="1">K10-J10</f>
        <v>4339270</v>
      </c>
    </row>
    <row r="11" spans="1:12" ht="19.899999999999999" customHeight="1" x14ac:dyDescent="0.3">
      <c r="A11" s="31"/>
      <c r="B11" s="50" t="s">
        <v>25</v>
      </c>
      <c r="C11" s="33" t="s">
        <v>15</v>
      </c>
      <c r="D11" s="39">
        <f>SUM(D12:D15)</f>
        <v>1341421000</v>
      </c>
      <c r="E11" s="39">
        <f>SUM(E12:E15)</f>
        <v>1341421000</v>
      </c>
      <c r="F11" s="51">
        <f t="shared" si="0"/>
        <v>0</v>
      </c>
      <c r="G11" s="36"/>
      <c r="H11" s="44"/>
      <c r="I11" s="45" t="s">
        <v>26</v>
      </c>
      <c r="J11" s="49">
        <v>74025000</v>
      </c>
      <c r="K11" s="49">
        <f>[1]세출예산서!E126</f>
        <v>74311000</v>
      </c>
      <c r="L11" s="124">
        <f t="shared" si="1"/>
        <v>286000</v>
      </c>
    </row>
    <row r="12" spans="1:12" ht="19.899999999999999" customHeight="1" x14ac:dyDescent="0.3">
      <c r="A12" s="31"/>
      <c r="B12" s="52"/>
      <c r="C12" s="53" t="s">
        <v>27</v>
      </c>
      <c r="D12" s="43">
        <v>268989000</v>
      </c>
      <c r="E12" s="43">
        <f>[1]무한돌봄!E4</f>
        <v>268989000</v>
      </c>
      <c r="F12" s="51">
        <f t="shared" si="0"/>
        <v>0</v>
      </c>
      <c r="G12" s="36"/>
      <c r="H12" s="44"/>
      <c r="I12" s="45" t="s">
        <v>28</v>
      </c>
      <c r="J12" s="49">
        <v>108208100</v>
      </c>
      <c r="K12" s="49">
        <f>[1]세출예산서!E130</f>
        <v>108988780</v>
      </c>
      <c r="L12" s="124">
        <f t="shared" si="1"/>
        <v>780680</v>
      </c>
    </row>
    <row r="13" spans="1:12" ht="19.899999999999999" customHeight="1" x14ac:dyDescent="0.3">
      <c r="A13" s="31"/>
      <c r="B13" s="52"/>
      <c r="C13" s="53" t="s">
        <v>29</v>
      </c>
      <c r="D13" s="43">
        <v>877154000</v>
      </c>
      <c r="E13" s="43">
        <f>[1]희망케어!E4</f>
        <v>877154000</v>
      </c>
      <c r="F13" s="51">
        <f t="shared" si="0"/>
        <v>0</v>
      </c>
      <c r="G13" s="36"/>
      <c r="H13" s="44"/>
      <c r="I13" s="45" t="s">
        <v>30</v>
      </c>
      <c r="J13" s="49">
        <v>12850000</v>
      </c>
      <c r="K13" s="49">
        <f>[1]세출예산서!E149</f>
        <v>13500000</v>
      </c>
      <c r="L13" s="124">
        <f t="shared" si="1"/>
        <v>650000</v>
      </c>
    </row>
    <row r="14" spans="1:12" ht="18" customHeight="1" x14ac:dyDescent="0.3">
      <c r="A14" s="31"/>
      <c r="B14" s="52"/>
      <c r="C14" s="54" t="s">
        <v>31</v>
      </c>
      <c r="D14" s="55">
        <v>195278000</v>
      </c>
      <c r="E14" s="56">
        <f>[1]모심카!E4</f>
        <v>195278000</v>
      </c>
      <c r="F14" s="119">
        <f t="shared" si="0"/>
        <v>0</v>
      </c>
      <c r="G14" s="36"/>
      <c r="H14" s="37" t="s">
        <v>32</v>
      </c>
      <c r="I14" s="38" t="s">
        <v>20</v>
      </c>
      <c r="J14" s="39">
        <f>SUM(J15:J16)</f>
        <v>10850000</v>
      </c>
      <c r="K14" s="39">
        <f>SUM(K15:K16)</f>
        <v>10850000</v>
      </c>
      <c r="L14" s="124">
        <f>K14-J14</f>
        <v>0</v>
      </c>
    </row>
    <row r="15" spans="1:12" ht="18" customHeight="1" x14ac:dyDescent="0.3">
      <c r="A15" s="31"/>
      <c r="B15" s="57"/>
      <c r="C15" s="58"/>
      <c r="D15" s="59"/>
      <c r="E15" s="60"/>
      <c r="F15" s="120"/>
      <c r="G15" s="36"/>
      <c r="H15" s="44"/>
      <c r="I15" s="61" t="s">
        <v>33</v>
      </c>
      <c r="J15" s="62">
        <v>4200000</v>
      </c>
      <c r="K15" s="62">
        <f>[1]세출예산서!E163</f>
        <v>4200000</v>
      </c>
      <c r="L15" s="124">
        <f t="shared" ref="L15:L23" si="2">K15-J15</f>
        <v>0</v>
      </c>
    </row>
    <row r="16" spans="1:12" ht="37.5" customHeight="1" x14ac:dyDescent="0.3">
      <c r="A16" s="63" t="s">
        <v>34</v>
      </c>
      <c r="B16" s="64" t="s">
        <v>15</v>
      </c>
      <c r="C16" s="65"/>
      <c r="D16" s="34">
        <f>D17</f>
        <v>486036000</v>
      </c>
      <c r="E16" s="34">
        <f>E17</f>
        <v>516036000</v>
      </c>
      <c r="F16" s="35">
        <f t="shared" si="0"/>
        <v>30000000</v>
      </c>
      <c r="G16" s="36"/>
      <c r="H16" s="66"/>
      <c r="I16" s="67" t="s">
        <v>35</v>
      </c>
      <c r="J16" s="49">
        <v>6650000</v>
      </c>
      <c r="K16" s="49">
        <f>[1]세출예산서!E165</f>
        <v>6650000</v>
      </c>
      <c r="L16" s="124">
        <f t="shared" si="2"/>
        <v>0</v>
      </c>
    </row>
    <row r="17" spans="1:12" ht="19.5" customHeight="1" x14ac:dyDescent="0.3">
      <c r="A17" s="36"/>
      <c r="B17" s="68" t="s">
        <v>36</v>
      </c>
      <c r="C17" s="33" t="s">
        <v>15</v>
      </c>
      <c r="D17" s="39">
        <f>SUM(D18:D19)</f>
        <v>486036000</v>
      </c>
      <c r="E17" s="39">
        <f>SUM(E18:E19)</f>
        <v>516036000</v>
      </c>
      <c r="F17" s="35">
        <f t="shared" si="0"/>
        <v>30000000</v>
      </c>
      <c r="G17" s="36"/>
      <c r="H17" s="69" t="s">
        <v>37</v>
      </c>
      <c r="I17" s="38" t="s">
        <v>20</v>
      </c>
      <c r="J17" s="39">
        <f>SUM(J18:J23)</f>
        <v>255694410</v>
      </c>
      <c r="K17" s="39">
        <f>SUM(K18:K23)</f>
        <v>251283909.98199874</v>
      </c>
      <c r="L17" s="124">
        <f t="shared" si="2"/>
        <v>-4410500.0180012584</v>
      </c>
    </row>
    <row r="18" spans="1:12" ht="19.899999999999999" customHeight="1" x14ac:dyDescent="0.3">
      <c r="A18" s="36"/>
      <c r="B18" s="70"/>
      <c r="C18" s="71" t="s">
        <v>38</v>
      </c>
      <c r="D18" s="34">
        <v>450016000</v>
      </c>
      <c r="E18" s="34">
        <v>480016000</v>
      </c>
      <c r="F18" s="35">
        <f t="shared" si="0"/>
        <v>30000000</v>
      </c>
      <c r="G18" s="36"/>
      <c r="H18" s="72"/>
      <c r="I18" s="67" t="s">
        <v>39</v>
      </c>
      <c r="J18" s="62">
        <v>26880000</v>
      </c>
      <c r="K18" s="62">
        <f>[1]세출예산서!E171</f>
        <v>26880000</v>
      </c>
      <c r="L18" s="124">
        <f t="shared" si="2"/>
        <v>0</v>
      </c>
    </row>
    <row r="19" spans="1:12" ht="19.899999999999999" customHeight="1" x14ac:dyDescent="0.3">
      <c r="A19" s="36"/>
      <c r="B19" s="70"/>
      <c r="C19" s="71" t="s">
        <v>40</v>
      </c>
      <c r="D19" s="34">
        <v>36020000</v>
      </c>
      <c r="E19" s="34">
        <v>36020000</v>
      </c>
      <c r="F19" s="35">
        <f t="shared" si="0"/>
        <v>0</v>
      </c>
      <c r="G19" s="36"/>
      <c r="H19" s="72"/>
      <c r="I19" s="67" t="s">
        <v>41</v>
      </c>
      <c r="J19" s="49">
        <v>113572830</v>
      </c>
      <c r="K19" s="49">
        <f>[1]세출예산서!E174</f>
        <v>113572829.984</v>
      </c>
      <c r="L19" s="124">
        <f t="shared" si="2"/>
        <v>-1.600000262260437E-2</v>
      </c>
    </row>
    <row r="20" spans="1:12" ht="38.25" customHeight="1" x14ac:dyDescent="0.3">
      <c r="A20" s="73" t="s">
        <v>42</v>
      </c>
      <c r="B20" s="64" t="s">
        <v>15</v>
      </c>
      <c r="C20" s="65"/>
      <c r="D20" s="34">
        <f>D21</f>
        <v>7000000</v>
      </c>
      <c r="E20" s="34">
        <f>E21</f>
        <v>7650000</v>
      </c>
      <c r="F20" s="35">
        <f t="shared" si="0"/>
        <v>650000</v>
      </c>
      <c r="G20" s="36"/>
      <c r="H20" s="72"/>
      <c r="I20" s="61" t="s">
        <v>43</v>
      </c>
      <c r="J20" s="62">
        <v>26700000</v>
      </c>
      <c r="K20" s="62">
        <f>[1]세출예산서!E200</f>
        <v>26699999.999998759</v>
      </c>
      <c r="L20" s="124">
        <f t="shared" si="2"/>
        <v>-1.2405216693878174E-6</v>
      </c>
    </row>
    <row r="21" spans="1:12" ht="19.899999999999999" customHeight="1" x14ac:dyDescent="0.3">
      <c r="A21" s="31"/>
      <c r="B21" s="32" t="s">
        <v>44</v>
      </c>
      <c r="C21" s="33" t="s">
        <v>15</v>
      </c>
      <c r="D21" s="34">
        <f>SUM(D22)</f>
        <v>7000000</v>
      </c>
      <c r="E21" s="34">
        <f>SUM(E22)</f>
        <v>7650000</v>
      </c>
      <c r="F21" s="35">
        <f t="shared" si="0"/>
        <v>650000</v>
      </c>
      <c r="G21" s="36"/>
      <c r="H21" s="72"/>
      <c r="I21" s="67" t="s">
        <v>45</v>
      </c>
      <c r="J21" s="49">
        <v>44850000</v>
      </c>
      <c r="K21" s="49">
        <f>[1]세출예산서!E205</f>
        <v>41969999.997999996</v>
      </c>
      <c r="L21" s="124">
        <f t="shared" si="2"/>
        <v>-2880000.0020000041</v>
      </c>
    </row>
    <row r="22" spans="1:12" ht="19.899999999999999" customHeight="1" x14ac:dyDescent="0.3">
      <c r="A22" s="31"/>
      <c r="B22" s="70"/>
      <c r="C22" s="42" t="s">
        <v>46</v>
      </c>
      <c r="D22" s="43">
        <v>7000000</v>
      </c>
      <c r="E22" s="43">
        <v>7650000</v>
      </c>
      <c r="F22" s="35">
        <f t="shared" si="0"/>
        <v>650000</v>
      </c>
      <c r="G22" s="36"/>
      <c r="H22" s="72"/>
      <c r="I22" s="67" t="s">
        <v>47</v>
      </c>
      <c r="J22" s="49">
        <v>32619580</v>
      </c>
      <c r="K22" s="49">
        <f>[1]세출예산서!E229</f>
        <v>31089080</v>
      </c>
      <c r="L22" s="124">
        <f t="shared" si="2"/>
        <v>-1530500</v>
      </c>
    </row>
    <row r="23" spans="1:12" ht="19.899999999999999" customHeight="1" x14ac:dyDescent="0.3">
      <c r="A23" s="73" t="s">
        <v>48</v>
      </c>
      <c r="B23" s="64" t="s">
        <v>15</v>
      </c>
      <c r="C23" s="65"/>
      <c r="D23" s="34">
        <f>D24</f>
        <v>253977399</v>
      </c>
      <c r="E23" s="34">
        <f>E24</f>
        <v>337785359</v>
      </c>
      <c r="F23" s="51">
        <f t="shared" si="0"/>
        <v>83807960</v>
      </c>
      <c r="G23" s="36"/>
      <c r="H23" s="74"/>
      <c r="I23" s="67" t="s">
        <v>49</v>
      </c>
      <c r="J23" s="49">
        <v>11072000</v>
      </c>
      <c r="K23" s="49">
        <f>[1]세출예산서!E237</f>
        <v>11072000</v>
      </c>
      <c r="L23" s="124">
        <f t="shared" si="2"/>
        <v>0</v>
      </c>
    </row>
    <row r="24" spans="1:12" ht="19.899999999999999" customHeight="1" x14ac:dyDescent="0.3">
      <c r="A24" s="75"/>
      <c r="B24" s="76" t="s">
        <v>50</v>
      </c>
      <c r="C24" s="33" t="s">
        <v>15</v>
      </c>
      <c r="D24" s="39">
        <f>SUM(D25:D27)</f>
        <v>253977399</v>
      </c>
      <c r="E24" s="39">
        <f>SUM(E25:E27)</f>
        <v>337785359</v>
      </c>
      <c r="F24" s="35">
        <f t="shared" si="0"/>
        <v>83807960</v>
      </c>
      <c r="G24" s="63" t="s">
        <v>51</v>
      </c>
      <c r="H24" s="77" t="s">
        <v>15</v>
      </c>
      <c r="I24" s="78"/>
      <c r="J24" s="34">
        <f>J25</f>
        <v>5550000</v>
      </c>
      <c r="K24" s="34">
        <f>K25</f>
        <v>5550000</v>
      </c>
      <c r="L24" s="124">
        <f>K24-J24</f>
        <v>0</v>
      </c>
    </row>
    <row r="25" spans="1:12" ht="42.75" customHeight="1" x14ac:dyDescent="0.3">
      <c r="A25" s="31"/>
      <c r="B25" s="79"/>
      <c r="C25" s="80" t="s">
        <v>52</v>
      </c>
      <c r="D25" s="81">
        <v>51977399</v>
      </c>
      <c r="E25" s="34">
        <f>[1]세입예산서!E32</f>
        <v>55198402</v>
      </c>
      <c r="F25" s="51">
        <f t="shared" si="0"/>
        <v>3221003</v>
      </c>
      <c r="G25" s="36"/>
      <c r="H25" s="69" t="s">
        <v>53</v>
      </c>
      <c r="I25" s="38" t="s">
        <v>20</v>
      </c>
      <c r="J25" s="39">
        <v>5550000</v>
      </c>
      <c r="K25" s="39">
        <f>SUM(K26:K28)</f>
        <v>5550000</v>
      </c>
      <c r="L25" s="124">
        <f t="shared" ref="L25:L28" si="3">K25-J25</f>
        <v>0</v>
      </c>
    </row>
    <row r="26" spans="1:12" ht="30" customHeight="1" x14ac:dyDescent="0.3">
      <c r="A26" s="31"/>
      <c r="B26" s="79"/>
      <c r="C26" s="80" t="s">
        <v>54</v>
      </c>
      <c r="D26" s="81">
        <v>106000000</v>
      </c>
      <c r="E26" s="34">
        <f>[1]세입예산서!E40</f>
        <v>179552965</v>
      </c>
      <c r="F26" s="51">
        <f t="shared" si="0"/>
        <v>73552965</v>
      </c>
      <c r="G26" s="36"/>
      <c r="H26" s="72"/>
      <c r="I26" s="67" t="s">
        <v>55</v>
      </c>
      <c r="J26" s="49">
        <v>0</v>
      </c>
      <c r="K26" s="49">
        <v>0</v>
      </c>
      <c r="L26" s="124">
        <f t="shared" si="3"/>
        <v>0</v>
      </c>
    </row>
    <row r="27" spans="1:12" ht="40.5" customHeight="1" x14ac:dyDescent="0.3">
      <c r="A27" s="31"/>
      <c r="B27" s="82"/>
      <c r="C27" s="80" t="s">
        <v>56</v>
      </c>
      <c r="D27" s="81">
        <v>96000000</v>
      </c>
      <c r="E27" s="34">
        <f>[1]세입예산서!E43</f>
        <v>103033992</v>
      </c>
      <c r="F27" s="51">
        <f t="shared" si="0"/>
        <v>7033992</v>
      </c>
      <c r="G27" s="36"/>
      <c r="H27" s="72"/>
      <c r="I27" s="67" t="s">
        <v>57</v>
      </c>
      <c r="J27" s="49">
        <v>0</v>
      </c>
      <c r="K27" s="49">
        <v>0</v>
      </c>
      <c r="L27" s="124">
        <f t="shared" si="3"/>
        <v>0</v>
      </c>
    </row>
    <row r="28" spans="1:12" ht="19.899999999999999" customHeight="1" x14ac:dyDescent="0.3">
      <c r="A28" s="73" t="s">
        <v>58</v>
      </c>
      <c r="B28" s="64" t="s">
        <v>15</v>
      </c>
      <c r="C28" s="65"/>
      <c r="D28" s="34">
        <f>D29</f>
        <v>903500</v>
      </c>
      <c r="E28" s="34">
        <f>E29</f>
        <v>903500</v>
      </c>
      <c r="F28" s="35">
        <f t="shared" si="0"/>
        <v>0</v>
      </c>
      <c r="G28" s="83"/>
      <c r="H28" s="74"/>
      <c r="I28" s="67" t="s">
        <v>59</v>
      </c>
      <c r="J28" s="49">
        <v>5550000</v>
      </c>
      <c r="K28" s="49">
        <f>[1]세출예산서!E247</f>
        <v>5550000</v>
      </c>
      <c r="L28" s="124">
        <f t="shared" si="3"/>
        <v>0</v>
      </c>
    </row>
    <row r="29" spans="1:12" ht="19.899999999999999" customHeight="1" x14ac:dyDescent="0.3">
      <c r="A29" s="75"/>
      <c r="B29" s="84" t="s">
        <v>60</v>
      </c>
      <c r="C29" s="33" t="s">
        <v>15</v>
      </c>
      <c r="D29" s="39">
        <f>SUM(D30:D31)</f>
        <v>903500</v>
      </c>
      <c r="E29" s="39">
        <f>SUM(E30:E31)</f>
        <v>903500</v>
      </c>
      <c r="F29" s="35">
        <f t="shared" si="0"/>
        <v>0</v>
      </c>
      <c r="G29" s="63" t="s">
        <v>61</v>
      </c>
      <c r="H29" s="77" t="s">
        <v>15</v>
      </c>
      <c r="I29" s="85"/>
      <c r="J29" s="34">
        <f>J30</f>
        <v>902630899</v>
      </c>
      <c r="K29" s="34">
        <f>K30</f>
        <v>1013217856.4362199</v>
      </c>
      <c r="L29" s="124">
        <f>K29-J29</f>
        <v>110586957.43621993</v>
      </c>
    </row>
    <row r="30" spans="1:12" x14ac:dyDescent="0.3">
      <c r="A30" s="31"/>
      <c r="B30" s="79"/>
      <c r="C30" s="80" t="s">
        <v>62</v>
      </c>
      <c r="D30" s="86">
        <v>96000</v>
      </c>
      <c r="E30" s="43">
        <f>[1]세입예산서!E49</f>
        <v>96000</v>
      </c>
      <c r="F30" s="35">
        <f t="shared" si="0"/>
        <v>0</v>
      </c>
      <c r="G30" s="63"/>
      <c r="H30" s="87" t="s">
        <v>63</v>
      </c>
      <c r="I30" s="38" t="s">
        <v>20</v>
      </c>
      <c r="J30" s="39">
        <f>SUM(J31:J36)</f>
        <v>902630899</v>
      </c>
      <c r="K30" s="39">
        <f>SUM(K31:K36)</f>
        <v>1013217856.4362199</v>
      </c>
      <c r="L30" s="124">
        <f t="shared" ref="L30:L43" si="4">K30-J30</f>
        <v>110586957.43621993</v>
      </c>
    </row>
    <row r="31" spans="1:12" ht="19.899999999999999" customHeight="1" thickBot="1" x14ac:dyDescent="0.35">
      <c r="A31" s="88"/>
      <c r="B31" s="89"/>
      <c r="C31" s="90" t="s">
        <v>64</v>
      </c>
      <c r="D31" s="91">
        <v>807500</v>
      </c>
      <c r="E31" s="92">
        <f>[1]세입예산서!E54</f>
        <v>807500</v>
      </c>
      <c r="F31" s="93">
        <f t="shared" si="0"/>
        <v>0</v>
      </c>
      <c r="G31" s="94"/>
      <c r="H31" s="95"/>
      <c r="I31" s="96" t="s">
        <v>65</v>
      </c>
      <c r="J31" s="49">
        <v>530150000</v>
      </c>
      <c r="K31" s="49">
        <f>[1]후원금!E7</f>
        <v>670357000</v>
      </c>
      <c r="L31" s="124">
        <f t="shared" si="4"/>
        <v>140207000</v>
      </c>
    </row>
    <row r="32" spans="1:12" ht="19.899999999999999" customHeight="1" x14ac:dyDescent="0.3">
      <c r="A32" s="97"/>
      <c r="B32" s="97"/>
      <c r="C32" s="97"/>
      <c r="D32" s="97"/>
      <c r="E32" s="97"/>
      <c r="F32" s="97"/>
      <c r="G32" s="94"/>
      <c r="H32" s="95"/>
      <c r="I32" s="96" t="s">
        <v>66</v>
      </c>
      <c r="J32" s="49">
        <v>3600000</v>
      </c>
      <c r="K32" s="49">
        <f>[1]세출예산서!E275</f>
        <v>3600000</v>
      </c>
      <c r="L32" s="124">
        <f t="shared" si="4"/>
        <v>0</v>
      </c>
    </row>
    <row r="33" spans="1:12" ht="19.899999999999999" customHeight="1" x14ac:dyDescent="0.3">
      <c r="A33" s="97"/>
      <c r="B33" s="97"/>
      <c r="C33" s="97"/>
      <c r="D33" s="97"/>
      <c r="E33" s="97"/>
      <c r="F33" s="97"/>
      <c r="G33" s="94"/>
      <c r="H33" s="95"/>
      <c r="I33" s="67" t="s">
        <v>67</v>
      </c>
      <c r="J33" s="49">
        <v>20480000</v>
      </c>
      <c r="K33" s="49">
        <f>[1]세출예산서!E279</f>
        <v>21650000</v>
      </c>
      <c r="L33" s="124">
        <f t="shared" si="4"/>
        <v>1170000</v>
      </c>
    </row>
    <row r="34" spans="1:12" ht="19.899999999999999" customHeight="1" x14ac:dyDescent="0.3">
      <c r="A34" s="97"/>
      <c r="B34" s="97"/>
      <c r="C34" s="97"/>
      <c r="D34" s="97"/>
      <c r="E34" s="97"/>
      <c r="F34" s="97"/>
      <c r="G34" s="94"/>
      <c r="H34" s="95"/>
      <c r="I34" s="98" t="s">
        <v>68</v>
      </c>
      <c r="J34" s="99">
        <v>0</v>
      </c>
      <c r="K34" s="99">
        <v>0</v>
      </c>
      <c r="L34" s="125">
        <f t="shared" si="4"/>
        <v>0</v>
      </c>
    </row>
    <row r="35" spans="1:12" ht="26.25" customHeight="1" x14ac:dyDescent="0.3">
      <c r="B35" s="100"/>
      <c r="C35" s="101"/>
      <c r="D35" s="101"/>
      <c r="E35" s="101"/>
      <c r="F35" s="101"/>
      <c r="G35" s="94"/>
      <c r="H35" s="95"/>
      <c r="I35" s="102" t="s">
        <v>69</v>
      </c>
      <c r="J35" s="49">
        <v>142556000</v>
      </c>
      <c r="K35" s="49">
        <f>[1]세출예산서!E287</f>
        <v>111765957</v>
      </c>
      <c r="L35" s="124">
        <f t="shared" si="4"/>
        <v>-30790043</v>
      </c>
    </row>
    <row r="36" spans="1:12" ht="19.899999999999999" customHeight="1" x14ac:dyDescent="0.3">
      <c r="B36" s="97"/>
      <c r="C36" s="97"/>
      <c r="D36" s="97"/>
      <c r="E36" s="97"/>
      <c r="F36" s="97"/>
      <c r="G36" s="94"/>
      <c r="H36" s="95"/>
      <c r="I36" s="103" t="s">
        <v>70</v>
      </c>
      <c r="J36" s="49">
        <v>205844899</v>
      </c>
      <c r="K36" s="49">
        <f>[1]세출예산서!E291</f>
        <v>205844899.43621999</v>
      </c>
      <c r="L36" s="124">
        <f t="shared" si="4"/>
        <v>0.43621999025344849</v>
      </c>
    </row>
    <row r="37" spans="1:12" ht="19.899999999999999" customHeight="1" x14ac:dyDescent="0.3">
      <c r="B37" s="97"/>
      <c r="C37" s="97"/>
      <c r="D37" s="97"/>
      <c r="E37" s="97"/>
      <c r="F37" s="97"/>
      <c r="G37" s="104" t="s">
        <v>71</v>
      </c>
      <c r="H37" s="64" t="s">
        <v>15</v>
      </c>
      <c r="I37" s="65"/>
      <c r="J37" s="105">
        <f>J38</f>
        <v>816000</v>
      </c>
      <c r="K37" s="105">
        <f>K38</f>
        <v>767714</v>
      </c>
      <c r="L37" s="124">
        <f t="shared" si="4"/>
        <v>-48286</v>
      </c>
    </row>
    <row r="38" spans="1:12" ht="19.899999999999999" customHeight="1" x14ac:dyDescent="0.3">
      <c r="B38" s="97"/>
      <c r="C38" s="97"/>
      <c r="D38" s="97"/>
      <c r="E38" s="97"/>
      <c r="F38" s="97"/>
      <c r="G38" s="36"/>
      <c r="H38" s="69" t="s">
        <v>72</v>
      </c>
      <c r="I38" s="38" t="s">
        <v>20</v>
      </c>
      <c r="J38" s="39">
        <f>SUM(J39)</f>
        <v>816000</v>
      </c>
      <c r="K38" s="39">
        <f>SUM(K39)</f>
        <v>767714</v>
      </c>
      <c r="L38" s="126">
        <f t="shared" si="4"/>
        <v>-48286</v>
      </c>
    </row>
    <row r="39" spans="1:12" ht="19.899999999999999" customHeight="1" x14ac:dyDescent="0.3">
      <c r="B39" s="97"/>
      <c r="C39" s="97"/>
      <c r="D39" s="97"/>
      <c r="E39" s="97"/>
      <c r="F39" s="97"/>
      <c r="G39" s="36"/>
      <c r="H39" s="74"/>
      <c r="I39" s="61" t="s">
        <v>73</v>
      </c>
      <c r="J39" s="106">
        <v>816000</v>
      </c>
      <c r="K39" s="105">
        <f>[1]잡수입!E10</f>
        <v>767714</v>
      </c>
      <c r="L39" s="124">
        <f t="shared" si="4"/>
        <v>-48286</v>
      </c>
    </row>
    <row r="40" spans="1:12" ht="19.899999999999999" customHeight="1" x14ac:dyDescent="0.3">
      <c r="B40" s="97"/>
      <c r="C40" s="97"/>
      <c r="D40" s="97"/>
      <c r="E40" s="97"/>
      <c r="F40" s="97"/>
      <c r="G40" s="104" t="s">
        <v>74</v>
      </c>
      <c r="H40" s="64" t="s">
        <v>15</v>
      </c>
      <c r="I40" s="65"/>
      <c r="J40" s="39">
        <f>J41</f>
        <v>11190000</v>
      </c>
      <c r="K40" s="39">
        <f>K41</f>
        <v>8784367</v>
      </c>
      <c r="L40" s="124">
        <f t="shared" si="4"/>
        <v>-2405633</v>
      </c>
    </row>
    <row r="41" spans="1:12" ht="19.899999999999999" customHeight="1" x14ac:dyDescent="0.3">
      <c r="B41" s="97"/>
      <c r="C41" s="97"/>
      <c r="D41" s="97"/>
      <c r="E41" s="97"/>
      <c r="F41" s="97"/>
      <c r="G41" s="94"/>
      <c r="H41" s="76" t="s">
        <v>75</v>
      </c>
      <c r="I41" s="38" t="s">
        <v>20</v>
      </c>
      <c r="J41" s="39">
        <f>J43</f>
        <v>11190000</v>
      </c>
      <c r="K41" s="39">
        <f>SUM(K42:K43)</f>
        <v>8784367</v>
      </c>
      <c r="L41" s="126">
        <f t="shared" si="4"/>
        <v>-2405633</v>
      </c>
    </row>
    <row r="42" spans="1:12" ht="19.899999999999999" customHeight="1" x14ac:dyDescent="0.3">
      <c r="B42" s="97"/>
      <c r="C42" s="97"/>
      <c r="D42" s="97"/>
      <c r="E42" s="97"/>
      <c r="F42" s="97"/>
      <c r="G42" s="94"/>
      <c r="H42" s="107"/>
      <c r="I42" s="67" t="s">
        <v>76</v>
      </c>
      <c r="J42" s="49">
        <v>0</v>
      </c>
      <c r="K42" s="108">
        <v>0</v>
      </c>
      <c r="L42" s="124">
        <f t="shared" si="4"/>
        <v>0</v>
      </c>
    </row>
    <row r="43" spans="1:12" ht="19.899999999999999" customHeight="1" thickBot="1" x14ac:dyDescent="0.35">
      <c r="A43" s="109"/>
      <c r="B43" s="109"/>
      <c r="C43" s="110"/>
      <c r="D43" s="111"/>
      <c r="E43" s="111"/>
      <c r="F43" s="112"/>
      <c r="G43" s="113"/>
      <c r="H43" s="114"/>
      <c r="I43" s="115" t="s">
        <v>77</v>
      </c>
      <c r="J43" s="116">
        <v>11190000</v>
      </c>
      <c r="K43" s="116">
        <f>[1]잡수입!E17</f>
        <v>8784367</v>
      </c>
      <c r="L43" s="127">
        <f t="shared" si="4"/>
        <v>-2405633</v>
      </c>
    </row>
    <row r="44" spans="1:12" x14ac:dyDescent="0.3">
      <c r="B44" s="97"/>
    </row>
    <row r="45" spans="1:12" x14ac:dyDescent="0.3">
      <c r="B45" s="97"/>
    </row>
    <row r="46" spans="1:12" x14ac:dyDescent="0.3">
      <c r="B46" s="97"/>
    </row>
    <row r="47" spans="1:12" x14ac:dyDescent="0.3">
      <c r="B47" s="97"/>
    </row>
    <row r="48" spans="1:12" x14ac:dyDescent="0.3">
      <c r="B48" s="97"/>
    </row>
    <row r="49" spans="2:2" x14ac:dyDescent="0.3">
      <c r="B49" s="97"/>
    </row>
    <row r="50" spans="2:2" x14ac:dyDescent="0.3">
      <c r="B50" s="97"/>
    </row>
    <row r="51" spans="2:2" x14ac:dyDescent="0.3">
      <c r="B51" s="97"/>
    </row>
  </sheetData>
  <mergeCells count="19">
    <mergeCell ref="A6:C6"/>
    <mergeCell ref="G6:H6"/>
    <mergeCell ref="C14:C15"/>
    <mergeCell ref="D14:D15"/>
    <mergeCell ref="E14:E15"/>
    <mergeCell ref="F14:F15"/>
    <mergeCell ref="G4:G5"/>
    <mergeCell ref="H4:H5"/>
    <mergeCell ref="I4:I5"/>
    <mergeCell ref="J4:J5"/>
    <mergeCell ref="K4:K5"/>
    <mergeCell ref="A1:L1"/>
    <mergeCell ref="A3:F3"/>
    <mergeCell ref="G3:L3"/>
    <mergeCell ref="A4:A5"/>
    <mergeCell ref="B4:B5"/>
    <mergeCell ref="C4:C5"/>
    <mergeCell ref="D4:D5"/>
    <mergeCell ref="E4:E5"/>
  </mergeCells>
  <phoneticPr fontId="4" type="noConversion"/>
  <pageMargins left="1.0236220472440944" right="0.23622047244094491" top="0.74803149606299213" bottom="0.74803149606299213" header="0.31496062992125984" footer="0.31496062992125984"/>
  <pageSetup paperSize="8" scale="76" orientation="landscape" r:id="rId1"/>
  <headerFooter>
    <oddFooter>&amp;R&amp;P페이지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</vt:lpstr>
      <vt:lpstr>총괄표!Print_Area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2025-03-05T01:58:18Z</dcterms:created>
  <dcterms:modified xsi:type="dcterms:W3CDTF">2025-03-05T02:02:50Z</dcterms:modified>
</cp:coreProperties>
</file>